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2202"/>
  <workbookPr date1904="1" showInkAnnotation="0" autoCompressPictures="0"/>
  <bookViews>
    <workbookView xWindow="1880" yWindow="-80" windowWidth="10160" windowHeight="5200" tabRatio="500" activeTab="2"/>
  </bookViews>
  <sheets>
    <sheet name="SPORTS" sheetId="1" r:id="rId1"/>
    <sheet name="PROFS" sheetId="2" r:id="rId2"/>
    <sheet name="International" sheetId="3" r:id="rId3"/>
    <sheet name="QUITO" sheetId="4" r:id="rId4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V46" i="1" l="1"/>
  <c r="C4" i="2"/>
  <c r="CV43" i="1"/>
  <c r="E4" i="2"/>
  <c r="CV60" i="1"/>
  <c r="G4" i="2"/>
  <c r="I4" i="2"/>
  <c r="E4" i="3"/>
  <c r="CW46" i="1"/>
  <c r="D4" i="2"/>
  <c r="CW43" i="1"/>
  <c r="F4" i="2"/>
  <c r="CW60" i="1"/>
  <c r="H4" i="2"/>
  <c r="J4" i="2"/>
  <c r="F4" i="3"/>
  <c r="W4" i="3"/>
  <c r="X4" i="3"/>
  <c r="W5" i="3"/>
  <c r="X5" i="3"/>
  <c r="W6" i="3"/>
  <c r="X6" i="3"/>
  <c r="CV18" i="1"/>
  <c r="G5" i="2"/>
  <c r="I5" i="2"/>
  <c r="E7" i="3"/>
  <c r="CW18" i="1"/>
  <c r="H5" i="2"/>
  <c r="J5" i="2"/>
  <c r="F7" i="3"/>
  <c r="W7" i="3"/>
  <c r="X7" i="3"/>
  <c r="CV19" i="1"/>
  <c r="G6" i="2"/>
  <c r="I6" i="2"/>
  <c r="E8" i="3"/>
  <c r="CW19" i="1"/>
  <c r="H6" i="2"/>
  <c r="J6" i="2"/>
  <c r="F8" i="3"/>
  <c r="W8" i="3"/>
  <c r="X8" i="3"/>
  <c r="CV10" i="1"/>
  <c r="C7" i="2"/>
  <c r="I7" i="2"/>
  <c r="E9" i="3"/>
  <c r="CW10" i="1"/>
  <c r="D7" i="2"/>
  <c r="J7" i="2"/>
  <c r="F9" i="3"/>
  <c r="W9" i="3"/>
  <c r="X9" i="3"/>
  <c r="CV11" i="1"/>
  <c r="C8" i="2"/>
  <c r="I8" i="2"/>
  <c r="E10" i="3"/>
  <c r="CW11" i="1"/>
  <c r="D8" i="2"/>
  <c r="J8" i="2"/>
  <c r="F10" i="3"/>
  <c r="W10" i="3"/>
  <c r="X10" i="3"/>
  <c r="W11" i="3"/>
  <c r="X11" i="3"/>
  <c r="W12" i="3"/>
  <c r="X12" i="3"/>
  <c r="W13" i="3"/>
  <c r="X13" i="3"/>
  <c r="W14" i="3"/>
  <c r="X14" i="3"/>
  <c r="CV26" i="1"/>
  <c r="G9" i="2"/>
  <c r="I9" i="2"/>
  <c r="E15" i="3"/>
  <c r="W15" i="3"/>
  <c r="F15" i="3"/>
  <c r="X15" i="3"/>
  <c r="CV27" i="1"/>
  <c r="G10" i="2"/>
  <c r="I10" i="2"/>
  <c r="E16" i="3"/>
  <c r="CW27" i="1"/>
  <c r="H10" i="2"/>
  <c r="J10" i="2"/>
  <c r="F16" i="3"/>
  <c r="W16" i="3"/>
  <c r="X16" i="3"/>
  <c r="CV56" i="1"/>
  <c r="C11" i="2"/>
  <c r="CV53" i="1"/>
  <c r="E11" i="2"/>
  <c r="CV59" i="1"/>
  <c r="G11" i="2"/>
  <c r="I11" i="2"/>
  <c r="E17" i="3"/>
  <c r="CW56" i="1"/>
  <c r="D11" i="2"/>
  <c r="CW53" i="1"/>
  <c r="F11" i="2"/>
  <c r="CW59" i="1"/>
  <c r="H11" i="2"/>
  <c r="J11" i="2"/>
  <c r="F17" i="3"/>
  <c r="W17" i="3"/>
  <c r="X17" i="3"/>
  <c r="CV57" i="1"/>
  <c r="C12" i="2"/>
  <c r="CV54" i="1"/>
  <c r="E12" i="2"/>
  <c r="G12" i="2"/>
  <c r="I12" i="2"/>
  <c r="E18" i="3"/>
  <c r="CW57" i="1"/>
  <c r="D12" i="2"/>
  <c r="CW54" i="1"/>
  <c r="F12" i="2"/>
  <c r="H12" i="2"/>
  <c r="J12" i="2"/>
  <c r="F18" i="3"/>
  <c r="W18" i="3"/>
  <c r="X18" i="3"/>
  <c r="CV34" i="1"/>
  <c r="E13" i="2"/>
  <c r="I13" i="2"/>
  <c r="E19" i="3"/>
  <c r="CW34" i="1"/>
  <c r="F13" i="2"/>
  <c r="J13" i="2"/>
  <c r="F19" i="3"/>
  <c r="W19" i="3"/>
  <c r="X19" i="3"/>
  <c r="CV35" i="1"/>
  <c r="E14" i="2"/>
  <c r="I14" i="2"/>
  <c r="E20" i="3"/>
  <c r="CW35" i="1"/>
  <c r="F14" i="2"/>
  <c r="J14" i="2"/>
  <c r="F20" i="3"/>
  <c r="W20" i="3"/>
  <c r="X20" i="3"/>
  <c r="CV5" i="1"/>
  <c r="C17" i="2"/>
  <c r="CV2" i="1"/>
  <c r="E17" i="2"/>
  <c r="I17" i="2"/>
  <c r="E21" i="3"/>
  <c r="CW5" i="1"/>
  <c r="D17" i="2"/>
  <c r="CW2" i="1"/>
  <c r="F17" i="2"/>
  <c r="J17" i="2"/>
  <c r="F21" i="3"/>
  <c r="W21" i="3"/>
  <c r="X21" i="3"/>
  <c r="CV6" i="1"/>
  <c r="C18" i="2"/>
  <c r="CV3" i="1"/>
  <c r="E18" i="2"/>
  <c r="I18" i="2"/>
  <c r="E22" i="3"/>
  <c r="CW6" i="1"/>
  <c r="D18" i="2"/>
  <c r="CW3" i="1"/>
  <c r="F18" i="2"/>
  <c r="J18" i="2"/>
  <c r="F22" i="3"/>
  <c r="W22" i="3"/>
  <c r="X22" i="3"/>
  <c r="W23" i="3"/>
  <c r="X23" i="3"/>
  <c r="W24" i="3"/>
  <c r="X24" i="3"/>
  <c r="W25" i="3"/>
  <c r="X25" i="3"/>
  <c r="W26" i="3"/>
  <c r="X26" i="3"/>
  <c r="W27" i="3"/>
  <c r="X27" i="3"/>
  <c r="W28" i="3"/>
  <c r="X28" i="3"/>
  <c r="W29" i="3"/>
  <c r="X29" i="3"/>
  <c r="W30" i="3"/>
  <c r="X30" i="3"/>
  <c r="W31" i="3"/>
  <c r="X31" i="3"/>
  <c r="W32" i="3"/>
  <c r="X32" i="3"/>
  <c r="W33" i="3"/>
  <c r="X33" i="3"/>
  <c r="W34" i="3"/>
  <c r="X34" i="3"/>
  <c r="W35" i="3"/>
  <c r="X35" i="3"/>
  <c r="W36" i="3"/>
  <c r="X36" i="3"/>
  <c r="W37" i="3"/>
  <c r="X37" i="3"/>
  <c r="W38" i="3"/>
  <c r="X38" i="3"/>
  <c r="W39" i="3"/>
  <c r="X39" i="3"/>
  <c r="W40" i="3"/>
  <c r="X40" i="3"/>
  <c r="W41" i="3"/>
  <c r="X41" i="3"/>
  <c r="W42" i="3"/>
  <c r="X42" i="3"/>
  <c r="CV45" i="1"/>
  <c r="C3" i="2"/>
  <c r="CV42" i="1"/>
  <c r="E3" i="2"/>
  <c r="G3" i="2"/>
  <c r="I3" i="2"/>
  <c r="I19" i="2"/>
  <c r="E43" i="3"/>
  <c r="CW45" i="1"/>
  <c r="D3" i="2"/>
  <c r="CW42" i="1"/>
  <c r="F3" i="2"/>
  <c r="H3" i="2"/>
  <c r="J3" i="2"/>
  <c r="CW26" i="1"/>
  <c r="H9" i="2"/>
  <c r="J9" i="2"/>
  <c r="J19" i="2"/>
  <c r="F43" i="3"/>
  <c r="W43" i="3"/>
  <c r="X43" i="3"/>
  <c r="I20" i="2"/>
  <c r="E44" i="3"/>
  <c r="J20" i="2"/>
  <c r="F44" i="3"/>
  <c r="W44" i="3"/>
  <c r="X44" i="3"/>
  <c r="K3" i="2"/>
  <c r="L3" i="2"/>
  <c r="K5" i="2"/>
  <c r="L5" i="2"/>
  <c r="K7" i="2"/>
  <c r="L7" i="2"/>
  <c r="K9" i="2"/>
  <c r="L9" i="2"/>
  <c r="K11" i="2"/>
  <c r="L11" i="2"/>
  <c r="K13" i="2"/>
  <c r="L13" i="2"/>
  <c r="K17" i="2"/>
  <c r="L17" i="2"/>
  <c r="K19" i="2"/>
  <c r="L19" i="2"/>
  <c r="F45" i="3"/>
  <c r="W45" i="3"/>
  <c r="X45" i="3"/>
  <c r="E3" i="3"/>
  <c r="F3" i="3"/>
  <c r="W3" i="3"/>
  <c r="X3" i="3"/>
  <c r="CW26" i="4"/>
  <c r="CV26" i="4"/>
  <c r="CW27" i="4"/>
  <c r="CV27" i="4"/>
  <c r="CV28" i="4"/>
  <c r="CW28" i="4"/>
  <c r="CZ30" i="4"/>
  <c r="CY30" i="4"/>
  <c r="CX30" i="4"/>
  <c r="CX26" i="4"/>
  <c r="CY26" i="4"/>
  <c r="CZ26" i="4"/>
  <c r="CW18" i="4"/>
  <c r="CV18" i="4"/>
  <c r="CW19" i="4"/>
  <c r="CV19" i="4"/>
  <c r="CV20" i="4"/>
  <c r="CW20" i="4"/>
  <c r="CZ22" i="4"/>
  <c r="CY22" i="4"/>
  <c r="CX22" i="4"/>
  <c r="CX18" i="4"/>
  <c r="CY18" i="4"/>
  <c r="CZ18" i="4"/>
  <c r="CW10" i="4"/>
  <c r="CV10" i="4"/>
  <c r="CW11" i="4"/>
  <c r="CV11" i="4"/>
  <c r="CV12" i="4"/>
  <c r="CW12" i="4"/>
  <c r="CZ14" i="4"/>
  <c r="CY14" i="4"/>
  <c r="CX14" i="4"/>
  <c r="CX10" i="4"/>
  <c r="CY10" i="4"/>
  <c r="CZ10" i="4"/>
  <c r="CW1" i="4"/>
  <c r="CV1" i="4"/>
  <c r="CW2" i="4"/>
  <c r="CV2" i="4"/>
  <c r="CV3" i="4"/>
  <c r="CW3" i="4"/>
  <c r="CZ5" i="4"/>
  <c r="CY5" i="4"/>
  <c r="CX5" i="4"/>
  <c r="CX1" i="4"/>
  <c r="CY1" i="4"/>
  <c r="CZ1" i="4"/>
  <c r="CW72" i="1"/>
  <c r="CV72" i="1"/>
  <c r="CW73" i="1"/>
  <c r="CV73" i="1"/>
  <c r="CV74" i="1"/>
  <c r="CW74" i="1"/>
  <c r="CZ76" i="1"/>
  <c r="CY76" i="1"/>
  <c r="CX76" i="1"/>
  <c r="CX72" i="1"/>
  <c r="CY72" i="1"/>
  <c r="CZ72" i="1"/>
  <c r="G19" i="2"/>
  <c r="G20" i="2"/>
  <c r="G21" i="2"/>
  <c r="H19" i="2"/>
  <c r="H20" i="2"/>
  <c r="H21" i="2"/>
  <c r="E19" i="2"/>
  <c r="F19" i="2"/>
  <c r="E20" i="2"/>
  <c r="F20" i="2"/>
  <c r="E21" i="2"/>
  <c r="F21" i="2"/>
  <c r="C19" i="2"/>
  <c r="D19" i="2"/>
  <c r="C20" i="2"/>
  <c r="D20" i="2"/>
  <c r="C21" i="2"/>
  <c r="D21" i="2"/>
  <c r="I21" i="2"/>
  <c r="J21" i="2"/>
  <c r="CX53" i="1"/>
  <c r="CX56" i="1"/>
  <c r="CY53" i="1"/>
  <c r="CY56" i="1"/>
  <c r="CZ53" i="1"/>
  <c r="CZ56" i="1"/>
  <c r="CW48" i="1"/>
  <c r="CV48" i="1"/>
  <c r="CX42" i="1"/>
  <c r="CX45" i="1"/>
  <c r="CW49" i="1"/>
  <c r="CV49" i="1"/>
  <c r="CY42" i="1"/>
  <c r="CY45" i="1"/>
  <c r="CZ42" i="1"/>
  <c r="CZ45" i="1"/>
  <c r="CX34" i="1"/>
  <c r="CY34" i="1"/>
  <c r="CZ34" i="1"/>
  <c r="CX26" i="1"/>
  <c r="CY26" i="1"/>
  <c r="CZ26" i="1"/>
  <c r="CV61" i="1"/>
  <c r="CW61" i="1"/>
  <c r="CV58" i="1"/>
  <c r="CW58" i="1"/>
  <c r="CV55" i="1"/>
  <c r="CW55" i="1"/>
  <c r="CV50" i="1"/>
  <c r="CW50" i="1"/>
  <c r="CV47" i="1"/>
  <c r="CW47" i="1"/>
  <c r="CV44" i="1"/>
  <c r="CW44" i="1"/>
  <c r="CV36" i="1"/>
  <c r="CW36" i="1"/>
  <c r="CV28" i="1"/>
  <c r="CW28" i="1"/>
  <c r="CZ38" i="1"/>
  <c r="CY38" i="1"/>
  <c r="CX38" i="1"/>
  <c r="CZ30" i="1"/>
  <c r="CY30" i="1"/>
  <c r="CX30" i="1"/>
  <c r="CX18" i="1"/>
  <c r="CY18" i="1"/>
  <c r="CZ18" i="1"/>
  <c r="CV20" i="1"/>
  <c r="CW20" i="1"/>
  <c r="CZ22" i="1"/>
  <c r="CY22" i="1"/>
  <c r="CX22" i="1"/>
  <c r="CV12" i="1"/>
  <c r="CW12" i="1"/>
  <c r="CZ14" i="1"/>
  <c r="CY14" i="1"/>
  <c r="CX14" i="1"/>
  <c r="CX10" i="1"/>
  <c r="CY10" i="1"/>
  <c r="CZ10" i="1"/>
  <c r="CX2" i="1"/>
  <c r="CX5" i="1"/>
  <c r="CY2" i="1"/>
  <c r="CY5" i="1"/>
  <c r="CZ2" i="1"/>
  <c r="CZ5" i="1"/>
  <c r="CV7" i="1"/>
  <c r="CW7" i="1"/>
  <c r="CV4" i="1"/>
  <c r="CW4" i="1"/>
</calcChain>
</file>

<file path=xl/sharedStrings.xml><?xml version="1.0" encoding="utf-8"?>
<sst xmlns="http://schemas.openxmlformats.org/spreadsheetml/2006/main" count="512" uniqueCount="96">
  <si>
    <t>HAITI</t>
    <phoneticPr fontId="1" type="noConversion"/>
  </si>
  <si>
    <t>GUADALAJARA</t>
    <phoneticPr fontId="1" type="noConversion"/>
  </si>
  <si>
    <t>Football</t>
    <phoneticPr fontId="1" type="noConversion"/>
  </si>
  <si>
    <t>Acro sport</t>
    <phoneticPr fontId="1" type="noConversion"/>
  </si>
  <si>
    <t>Gymnastique</t>
    <phoneticPr fontId="1" type="noConversion"/>
  </si>
  <si>
    <t>F</t>
    <phoneticPr fontId="1" type="noConversion"/>
  </si>
  <si>
    <t>G</t>
    <phoneticPr fontId="1" type="noConversion"/>
  </si>
  <si>
    <t>Demi-Fond</t>
    <phoneticPr fontId="1" type="noConversion"/>
  </si>
  <si>
    <t>Tennis de table</t>
    <phoneticPr fontId="1" type="noConversion"/>
  </si>
  <si>
    <t>Handball</t>
    <phoneticPr fontId="1" type="noConversion"/>
  </si>
  <si>
    <t>Handball</t>
    <phoneticPr fontId="1" type="noConversion"/>
  </si>
  <si>
    <t>Huot</t>
    <phoneticPr fontId="1" type="noConversion"/>
  </si>
  <si>
    <t>Delgado</t>
    <phoneticPr fontId="1" type="noConversion"/>
  </si>
  <si>
    <t>Filles</t>
    <phoneticPr fontId="1" type="noConversion"/>
  </si>
  <si>
    <t>Garçons</t>
    <phoneticPr fontId="1" type="noConversion"/>
  </si>
  <si>
    <t>Handball</t>
    <phoneticPr fontId="1" type="noConversion"/>
  </si>
  <si>
    <t>nombre de notes</t>
    <phoneticPr fontId="1" type="noConversion"/>
  </si>
  <si>
    <t>Moyennes</t>
    <phoneticPr fontId="1" type="noConversion"/>
  </si>
  <si>
    <t>Total</t>
    <phoneticPr fontId="1" type="noConversion"/>
  </si>
  <si>
    <t>Nombre de notes total filles</t>
  </si>
  <si>
    <t>Nombre de notes total filles</t>
    <phoneticPr fontId="1" type="noConversion"/>
  </si>
  <si>
    <t>Moyenne total filles</t>
    <phoneticPr fontId="1" type="noConversion"/>
  </si>
  <si>
    <t>Nombre de note total garçons</t>
  </si>
  <si>
    <t>Nombre de note total garçons</t>
    <phoneticPr fontId="1" type="noConversion"/>
  </si>
  <si>
    <t>Moyenne total garçons</t>
    <phoneticPr fontId="1" type="noConversion"/>
  </si>
  <si>
    <t>Nombre de note total</t>
  </si>
  <si>
    <t>Nombre de note total</t>
    <phoneticPr fontId="1" type="noConversion"/>
  </si>
  <si>
    <t>Moyenne Générale</t>
    <phoneticPr fontId="1" type="noConversion"/>
  </si>
  <si>
    <t>Danse</t>
    <phoneticPr fontId="1" type="noConversion"/>
  </si>
  <si>
    <t>Demi-Fond</t>
    <phoneticPr fontId="1" type="noConversion"/>
  </si>
  <si>
    <t>Mar</t>
    <phoneticPr fontId="1" type="noConversion"/>
  </si>
  <si>
    <t>nombre de notes</t>
  </si>
  <si>
    <t>Moyennes</t>
  </si>
  <si>
    <t>Filles</t>
  </si>
  <si>
    <t>Garçons</t>
  </si>
  <si>
    <t>Total</t>
  </si>
  <si>
    <t>Football</t>
    <phoneticPr fontId="1" type="noConversion"/>
  </si>
  <si>
    <t>Mar</t>
    <phoneticPr fontId="1" type="noConversion"/>
  </si>
  <si>
    <t>Escalade</t>
  </si>
  <si>
    <t>Escalade</t>
    <phoneticPr fontId="1" type="noConversion"/>
  </si>
  <si>
    <t>Huot</t>
    <phoneticPr fontId="1" type="noConversion"/>
  </si>
  <si>
    <t>Badminton</t>
  </si>
  <si>
    <t>Badminton</t>
    <phoneticPr fontId="1" type="noConversion"/>
  </si>
  <si>
    <t>Natation</t>
  </si>
  <si>
    <t>Natation</t>
    <phoneticPr fontId="1" type="noConversion"/>
  </si>
  <si>
    <t>DELGADO</t>
  </si>
  <si>
    <t>HUOT</t>
    <phoneticPr fontId="1" type="noConversion"/>
  </si>
  <si>
    <t>MAR</t>
  </si>
  <si>
    <t>MOYENNE</t>
  </si>
  <si>
    <t>MOY GRALE</t>
  </si>
  <si>
    <t>Nº NOTES</t>
  </si>
  <si>
    <t>MOY</t>
  </si>
  <si>
    <t>F</t>
  </si>
  <si>
    <t>G</t>
  </si>
  <si>
    <t>Demi-fond</t>
    <phoneticPr fontId="1" type="noConversion"/>
  </si>
  <si>
    <t>Dance</t>
  </si>
  <si>
    <t>Football</t>
    <phoneticPr fontId="1" type="noConversion"/>
  </si>
  <si>
    <t>Total filles</t>
  </si>
  <si>
    <t>Total garçons</t>
  </si>
  <si>
    <t>Moyenne grale</t>
  </si>
  <si>
    <t>n de notes</t>
    <phoneticPr fontId="1" type="noConversion"/>
  </si>
  <si>
    <t>MOYENNE</t>
    <phoneticPr fontId="1" type="noConversion"/>
  </si>
  <si>
    <t>Basket ball</t>
  </si>
  <si>
    <t>Volley ball</t>
  </si>
  <si>
    <t>MEXICO</t>
    <phoneticPr fontId="1" type="noConversion"/>
  </si>
  <si>
    <t>BOGOTA</t>
    <phoneticPr fontId="1" type="noConversion"/>
  </si>
  <si>
    <t>QUITO</t>
    <phoneticPr fontId="1" type="noConversion"/>
  </si>
  <si>
    <t>GUATEMALA</t>
    <phoneticPr fontId="1" type="noConversion"/>
  </si>
  <si>
    <t>CARACAS</t>
    <phoneticPr fontId="1" type="noConversion"/>
  </si>
  <si>
    <t>SALVADOR</t>
    <phoneticPr fontId="1" type="noConversion"/>
  </si>
  <si>
    <t>10,5</t>
  </si>
  <si>
    <t>14,5</t>
  </si>
  <si>
    <t>11,5</t>
  </si>
  <si>
    <t>13,5</t>
  </si>
  <si>
    <t>15,5</t>
  </si>
  <si>
    <t>16,5</t>
  </si>
  <si>
    <t>12,5</t>
  </si>
  <si>
    <t>9,5</t>
  </si>
  <si>
    <t>7,5</t>
  </si>
  <si>
    <t>8,5</t>
  </si>
  <si>
    <t>6,5</t>
  </si>
  <si>
    <t>17,5</t>
  </si>
  <si>
    <t>18,5</t>
  </si>
  <si>
    <t>Basket Ball</t>
  </si>
  <si>
    <t>Combat</t>
  </si>
  <si>
    <t>Marche adapte</t>
  </si>
  <si>
    <t>Haies</t>
  </si>
  <si>
    <t>Course de duree</t>
  </si>
  <si>
    <t>Disque</t>
  </si>
  <si>
    <t>Javelot</t>
  </si>
  <si>
    <t>CALI</t>
  </si>
  <si>
    <t>Relais</t>
  </si>
  <si>
    <t>PEREIRA</t>
  </si>
  <si>
    <t>PEREZ</t>
  </si>
  <si>
    <t>VITESSE</t>
  </si>
  <si>
    <t>9.8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</si>
</sst>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Verdana"/>
    </font>
    <font>
      <sz val="8"/>
      <name val="Verdana"/>
    </font>
    <font>
      <sz val="9"/>
      <color indexed="8"/>
      <name val="Calibri"/>
      <family val="2"/>
    </font>
    <font>
      <sz val="11"/>
      <color indexed="8"/>
      <name val="Calibri"/>
      <family val="2"/>
    </font>
    <font>
      <sz val="10"/>
      <name val="Verdana"/>
    </font>
    <font>
      <sz val="10"/>
      <name val="Verdana"/>
      <family val="2"/>
    </font>
    <font>
      <sz val="11"/>
      <color theme="1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</borders>
  <cellStyleXfs count="1">
    <xf numFmtId="0" fontId="0" fillId="0" borderId="0"/>
  </cellStyleXfs>
  <cellXfs count="111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0" borderId="11" xfId="0" applyBorder="1" applyAlignment="1">
      <alignment horizontal="center" vertical="center"/>
    </xf>
    <xf numFmtId="0" fontId="0" fillId="0" borderId="6" xfId="0" applyBorder="1"/>
    <xf numFmtId="0" fontId="0" fillId="0" borderId="9" xfId="0" applyBorder="1"/>
    <xf numFmtId="0" fontId="0" fillId="0" borderId="12" xfId="0" applyBorder="1"/>
    <xf numFmtId="0" fontId="0" fillId="0" borderId="10" xfId="0" applyBorder="1"/>
    <xf numFmtId="0" fontId="0" fillId="0" borderId="13" xfId="0" applyBorder="1"/>
    <xf numFmtId="0" fontId="0" fillId="0" borderId="11" xfId="0" applyBorder="1"/>
    <xf numFmtId="0" fontId="0" fillId="2" borderId="4" xfId="0" applyFill="1" applyBorder="1"/>
    <xf numFmtId="0" fontId="0" fillId="2" borderId="1" xfId="0" applyFill="1" applyBorder="1"/>
    <xf numFmtId="0" fontId="0" fillId="3" borderId="1" xfId="0" applyFill="1" applyBorder="1"/>
    <xf numFmtId="0" fontId="0" fillId="3" borderId="0" xfId="0" applyFill="1" applyBorder="1"/>
    <xf numFmtId="0" fontId="0" fillId="4" borderId="1" xfId="0" applyFill="1" applyBorder="1"/>
    <xf numFmtId="0" fontId="0" fillId="2" borderId="0" xfId="0" applyFill="1" applyBorder="1"/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2" borderId="14" xfId="0" applyFill="1" applyBorder="1"/>
    <xf numFmtId="0" fontId="0" fillId="3" borderId="14" xfId="0" applyFill="1" applyBorder="1"/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4" fillId="2" borderId="1" xfId="0" applyFont="1" applyFill="1" applyBorder="1"/>
    <xf numFmtId="0" fontId="0" fillId="3" borderId="1" xfId="0" applyFill="1" applyBorder="1" applyAlignment="1">
      <alignment vertical="center"/>
    </xf>
    <xf numFmtId="0" fontId="4" fillId="3" borderId="1" xfId="0" applyFont="1" applyFill="1" applyBorder="1"/>
    <xf numFmtId="0" fontId="0" fillId="4" borderId="1" xfId="0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/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/>
    <xf numFmtId="0" fontId="3" fillId="3" borderId="14" xfId="0" applyFont="1" applyFill="1" applyBorder="1"/>
    <xf numFmtId="0" fontId="3" fillId="2" borderId="14" xfId="0" applyFont="1" applyFill="1" applyBorder="1"/>
    <xf numFmtId="0" fontId="3" fillId="2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3" fillId="4" borderId="1" xfId="0" applyFont="1" applyFill="1" applyBorder="1" applyAlignment="1">
      <alignment vertical="center"/>
    </xf>
    <xf numFmtId="0" fontId="3" fillId="4" borderId="1" xfId="0" applyFont="1" applyFill="1" applyBorder="1"/>
    <xf numFmtId="0" fontId="3" fillId="4" borderId="3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0" fillId="6" borderId="1" xfId="0" applyFill="1" applyBorder="1"/>
    <xf numFmtId="0" fontId="0" fillId="6" borderId="14" xfId="0" applyFill="1" applyBorder="1"/>
    <xf numFmtId="0" fontId="6" fillId="4" borderId="3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 vertical="center"/>
    </xf>
    <xf numFmtId="0" fontId="3" fillId="7" borderId="14" xfId="0" applyFont="1" applyFill="1" applyBorder="1"/>
    <xf numFmtId="0" fontId="3" fillId="7" borderId="1" xfId="0" applyFont="1" applyFill="1" applyBorder="1"/>
    <xf numFmtId="0" fontId="6" fillId="7" borderId="1" xfId="0" applyFont="1" applyFill="1" applyBorder="1" applyAlignment="1">
      <alignment horizontal="center" vertical="center"/>
    </xf>
    <xf numFmtId="0" fontId="6" fillId="7" borderId="14" xfId="0" applyFont="1" applyFill="1" applyBorder="1"/>
    <xf numFmtId="0" fontId="6" fillId="7" borderId="1" xfId="0" applyFont="1" applyFill="1" applyBorder="1"/>
    <xf numFmtId="0" fontId="6" fillId="8" borderId="3" xfId="0" applyFont="1" applyFill="1" applyBorder="1" applyAlignment="1">
      <alignment horizontal="center"/>
    </xf>
    <xf numFmtId="0" fontId="3" fillId="8" borderId="3" xfId="0" applyFont="1" applyFill="1" applyBorder="1" applyAlignment="1">
      <alignment horizontal="center"/>
    </xf>
    <xf numFmtId="0" fontId="5" fillId="3" borderId="1" xfId="0" applyFont="1" applyFill="1" applyBorder="1"/>
    <xf numFmtId="12" fontId="3" fillId="2" borderId="1" xfId="0" applyNumberFormat="1" applyFont="1" applyFill="1" applyBorder="1"/>
    <xf numFmtId="2" fontId="2" fillId="0" borderId="1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0" fillId="0" borderId="0" xfId="0" applyNumberFormat="1"/>
    <xf numFmtId="2" fontId="3" fillId="2" borderId="1" xfId="0" applyNumberFormat="1" applyFont="1" applyFill="1" applyBorder="1"/>
    <xf numFmtId="0" fontId="3" fillId="9" borderId="1" xfId="0" applyFont="1" applyFill="1" applyBorder="1"/>
    <xf numFmtId="12" fontId="3" fillId="9" borderId="1" xfId="0" applyNumberFormat="1" applyFont="1" applyFill="1" applyBorder="1"/>
    <xf numFmtId="2" fontId="3" fillId="9" borderId="1" xfId="0" applyNumberFormat="1" applyFont="1" applyFill="1" applyBorder="1"/>
    <xf numFmtId="12" fontId="3" fillId="8" borderId="1" xfId="0" applyNumberFormat="1" applyFont="1" applyFill="1" applyBorder="1"/>
    <xf numFmtId="2" fontId="3" fillId="8" borderId="1" xfId="0" applyNumberFormat="1" applyFont="1" applyFill="1" applyBorder="1"/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4" borderId="2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5" borderId="6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Medium4"/>
  <colors>
    <mruColors>
      <color rgb="FFFF99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77"/>
  <sheetViews>
    <sheetView topLeftCell="A31" workbookViewId="0">
      <pane xSplit="3" topLeftCell="D1" activePane="topRight" state="frozen"/>
      <selection pane="topRight" activeCell="O18" sqref="O18"/>
    </sheetView>
  </sheetViews>
  <sheetFormatPr baseColWidth="10" defaultRowHeight="13" x14ac:dyDescent="0"/>
  <cols>
    <col min="4" max="98" width="4.85546875" customWidth="1"/>
    <col min="99" max="99" width="2.42578125" style="8" customWidth="1"/>
    <col min="100" max="100" width="13.28515625" bestFit="1" customWidth="1"/>
    <col min="102" max="102" width="21.140625" bestFit="1" customWidth="1"/>
    <col min="103" max="103" width="22.7109375" bestFit="1" customWidth="1"/>
    <col min="104" max="104" width="16.5703125" bestFit="1" customWidth="1"/>
  </cols>
  <sheetData>
    <row r="1" spans="1:104">
      <c r="A1" s="10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V1" s="1" t="s">
        <v>16</v>
      </c>
      <c r="CW1" s="1" t="s">
        <v>17</v>
      </c>
      <c r="CX1" s="17" t="s">
        <v>20</v>
      </c>
      <c r="CY1" s="18" t="s">
        <v>23</v>
      </c>
      <c r="CZ1" s="20" t="s">
        <v>26</v>
      </c>
    </row>
    <row r="2" spans="1:104">
      <c r="A2" s="83" t="s">
        <v>15</v>
      </c>
      <c r="B2" s="78" t="s">
        <v>11</v>
      </c>
      <c r="C2" s="16" t="s">
        <v>13</v>
      </c>
      <c r="D2" s="16">
        <v>9</v>
      </c>
      <c r="E2" s="16">
        <v>11</v>
      </c>
      <c r="F2" s="16">
        <v>13</v>
      </c>
      <c r="G2" s="16">
        <v>13</v>
      </c>
      <c r="H2" s="16">
        <v>11</v>
      </c>
      <c r="I2" s="16">
        <v>8</v>
      </c>
      <c r="J2" s="16">
        <v>13</v>
      </c>
      <c r="K2" s="16">
        <v>9</v>
      </c>
      <c r="L2" s="16">
        <v>12</v>
      </c>
      <c r="M2" s="16">
        <v>9</v>
      </c>
      <c r="N2" s="16" t="s">
        <v>70</v>
      </c>
      <c r="O2" s="16" t="s">
        <v>70</v>
      </c>
      <c r="P2" s="16">
        <v>11</v>
      </c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7"/>
      <c r="CV2" s="17">
        <f>COUNTA(D2:CU2)</f>
        <v>13</v>
      </c>
      <c r="CW2" s="17">
        <f>AVERAGE(D2:CU2)</f>
        <v>10.818181818181818</v>
      </c>
      <c r="CX2" s="79">
        <f>SUM(CV2,CV5)</f>
        <v>62</v>
      </c>
      <c r="CY2" s="80">
        <f>SUM(CV3,CV6)</f>
        <v>38</v>
      </c>
      <c r="CZ2" s="81">
        <f>SUM(CX2:CY3)</f>
        <v>100</v>
      </c>
    </row>
    <row r="3" spans="1:104">
      <c r="A3" s="76"/>
      <c r="B3" s="78"/>
      <c r="C3" s="18" t="s">
        <v>14</v>
      </c>
      <c r="D3" s="18">
        <v>13</v>
      </c>
      <c r="E3" s="18">
        <v>14</v>
      </c>
      <c r="F3" s="18">
        <v>16</v>
      </c>
      <c r="G3" s="18">
        <v>17</v>
      </c>
      <c r="H3" s="18" t="s">
        <v>71</v>
      </c>
      <c r="I3" s="18" t="s">
        <v>72</v>
      </c>
      <c r="J3" s="18" t="s">
        <v>73</v>
      </c>
      <c r="K3" s="18">
        <v>12</v>
      </c>
      <c r="L3" s="18" t="s">
        <v>73</v>
      </c>
      <c r="M3" s="18">
        <v>14</v>
      </c>
      <c r="N3" s="18" t="s">
        <v>73</v>
      </c>
      <c r="O3" s="18">
        <v>13</v>
      </c>
      <c r="P3" s="18">
        <v>12</v>
      </c>
      <c r="Q3" s="18">
        <v>16</v>
      </c>
      <c r="R3" s="18">
        <v>16</v>
      </c>
      <c r="S3" s="18" t="s">
        <v>74</v>
      </c>
      <c r="T3" s="18" t="s">
        <v>75</v>
      </c>
      <c r="U3" s="18" t="s">
        <v>71</v>
      </c>
      <c r="V3" s="18">
        <v>14</v>
      </c>
      <c r="W3" s="18">
        <v>14</v>
      </c>
      <c r="X3" s="18" t="s">
        <v>75</v>
      </c>
      <c r="Y3" s="18" t="s">
        <v>70</v>
      </c>
      <c r="Z3" s="18" t="s">
        <v>76</v>
      </c>
      <c r="AA3" s="18" t="s">
        <v>71</v>
      </c>
      <c r="AB3" s="18" t="s">
        <v>74</v>
      </c>
      <c r="AC3" s="18">
        <v>14</v>
      </c>
      <c r="AD3" s="18">
        <v>14</v>
      </c>
      <c r="AE3" s="18">
        <v>12</v>
      </c>
      <c r="AF3" s="18" t="s">
        <v>74</v>
      </c>
      <c r="AG3" s="18" t="s">
        <v>71</v>
      </c>
      <c r="AH3" s="18" t="s">
        <v>70</v>
      </c>
      <c r="AI3" s="18">
        <v>16</v>
      </c>
      <c r="AJ3" s="18" t="s">
        <v>72</v>
      </c>
      <c r="AK3" s="18" t="s">
        <v>74</v>
      </c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9"/>
      <c r="CV3" s="18">
        <f>COUNTA(D3:CU3)</f>
        <v>34</v>
      </c>
      <c r="CW3" s="18">
        <f>AVERAGE(D3:CU3)</f>
        <v>14.1875</v>
      </c>
      <c r="CX3" s="79"/>
      <c r="CY3" s="80"/>
      <c r="CZ3" s="81"/>
    </row>
    <row r="4" spans="1:104">
      <c r="A4" s="76"/>
      <c r="B4" s="78"/>
      <c r="C4" s="1" t="s">
        <v>18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V4" s="20">
        <f>SUM(CV2:CV3)</f>
        <v>47</v>
      </c>
      <c r="CW4" s="20">
        <f>((CW2*CV2)+(CW3*CV3))/CV4</f>
        <v>13.255560928433269</v>
      </c>
      <c r="CX4" s="17" t="s">
        <v>21</v>
      </c>
      <c r="CY4" s="18" t="s">
        <v>24</v>
      </c>
      <c r="CZ4" s="20" t="s">
        <v>27</v>
      </c>
    </row>
    <row r="5" spans="1:104">
      <c r="A5" s="76"/>
      <c r="B5" s="78" t="s">
        <v>12</v>
      </c>
      <c r="C5" s="17" t="s">
        <v>13</v>
      </c>
      <c r="D5" s="17">
        <v>14</v>
      </c>
      <c r="E5" s="17" t="s">
        <v>73</v>
      </c>
      <c r="F5" s="17" t="s">
        <v>71</v>
      </c>
      <c r="G5" s="17">
        <v>15</v>
      </c>
      <c r="H5" s="17" t="s">
        <v>73</v>
      </c>
      <c r="I5" s="17" t="s">
        <v>75</v>
      </c>
      <c r="J5" s="17">
        <v>15</v>
      </c>
      <c r="K5" s="17">
        <v>14</v>
      </c>
      <c r="L5" s="17" t="s">
        <v>73</v>
      </c>
      <c r="M5" s="17">
        <v>14</v>
      </c>
      <c r="N5" s="17">
        <v>12</v>
      </c>
      <c r="O5" s="17" t="s">
        <v>72</v>
      </c>
      <c r="P5" s="17">
        <v>12</v>
      </c>
      <c r="Q5" s="17">
        <v>13</v>
      </c>
      <c r="R5" s="17">
        <v>12</v>
      </c>
      <c r="S5" s="17">
        <v>12</v>
      </c>
      <c r="T5" s="17">
        <v>14</v>
      </c>
      <c r="U5" s="17">
        <v>12</v>
      </c>
      <c r="V5" s="17" t="s">
        <v>73</v>
      </c>
      <c r="W5" s="17" t="s">
        <v>71</v>
      </c>
      <c r="X5" s="17" t="s">
        <v>71</v>
      </c>
      <c r="Y5" s="17">
        <v>12</v>
      </c>
      <c r="Z5" s="17">
        <v>16</v>
      </c>
      <c r="AA5" s="17">
        <v>13</v>
      </c>
      <c r="AB5" s="17">
        <v>16</v>
      </c>
      <c r="AC5" s="17">
        <v>13</v>
      </c>
      <c r="AD5" s="17">
        <v>12</v>
      </c>
      <c r="AE5" s="17" t="s">
        <v>71</v>
      </c>
      <c r="AF5" s="17" t="s">
        <v>71</v>
      </c>
      <c r="AG5" s="17" t="s">
        <v>71</v>
      </c>
      <c r="AH5" s="17">
        <v>13</v>
      </c>
      <c r="AI5" s="17">
        <v>11</v>
      </c>
      <c r="AJ5" s="17">
        <v>12</v>
      </c>
      <c r="AK5" s="17">
        <v>12</v>
      </c>
      <c r="AL5" s="17">
        <v>16</v>
      </c>
      <c r="AM5" s="17">
        <v>10</v>
      </c>
      <c r="AN5" s="17" t="s">
        <v>71</v>
      </c>
      <c r="AO5" s="17" t="s">
        <v>72</v>
      </c>
      <c r="AP5" s="17">
        <v>10</v>
      </c>
      <c r="AQ5" s="17">
        <v>13</v>
      </c>
      <c r="AR5" s="17" t="s">
        <v>72</v>
      </c>
      <c r="AS5" s="17" t="s">
        <v>70</v>
      </c>
      <c r="AT5" s="17">
        <v>12</v>
      </c>
      <c r="AU5" s="17">
        <v>12</v>
      </c>
      <c r="AV5" s="17">
        <v>14</v>
      </c>
      <c r="AW5" s="17">
        <v>16</v>
      </c>
      <c r="AX5" s="17" t="s">
        <v>72</v>
      </c>
      <c r="AY5" s="17">
        <v>11</v>
      </c>
      <c r="AZ5" s="17">
        <v>13</v>
      </c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21"/>
      <c r="CV5" s="17">
        <f>COUNTA(D5:CU5)</f>
        <v>49</v>
      </c>
      <c r="CW5" s="17">
        <f>AVERAGE(D5:CU5)</f>
        <v>13</v>
      </c>
      <c r="CX5" s="70">
        <f>ROUND(((CW2*CV2)+(CW5*CV5))/CX2,2)</f>
        <v>12.54</v>
      </c>
      <c r="CY5" s="72">
        <f>ROUND(((CW3*CV3)+(CW6*CV6))/CY2,2)</f>
        <v>14.45</v>
      </c>
      <c r="CZ5" s="74">
        <f>ROUND(((CX5*CX2)+(CY5*CY2))/CZ2,2)</f>
        <v>13.27</v>
      </c>
    </row>
    <row r="6" spans="1:104">
      <c r="A6" s="76"/>
      <c r="B6" s="78"/>
      <c r="C6" s="18" t="s">
        <v>14</v>
      </c>
      <c r="D6" s="18" t="s">
        <v>81</v>
      </c>
      <c r="E6" s="18">
        <v>18</v>
      </c>
      <c r="F6" s="18">
        <v>16</v>
      </c>
      <c r="G6" s="18">
        <v>16</v>
      </c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9"/>
      <c r="CV6" s="18">
        <f>COUNTA(D6:CU6)</f>
        <v>4</v>
      </c>
      <c r="CW6" s="18">
        <f>AVERAGE(D6:CU6)</f>
        <v>16.666666666666668</v>
      </c>
      <c r="CX6" s="84"/>
      <c r="CY6" s="85"/>
      <c r="CZ6" s="82"/>
    </row>
    <row r="7" spans="1:104">
      <c r="A7" s="77"/>
      <c r="B7" s="78"/>
      <c r="C7" s="1" t="s">
        <v>18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V7" s="20">
        <f>SUM(CV5:CV6)</f>
        <v>53</v>
      </c>
      <c r="CW7" s="20">
        <f>((CW5*CV5)+(CW6*CV6))/CV7</f>
        <v>13.276729559748427</v>
      </c>
      <c r="CX7" s="71"/>
      <c r="CY7" s="73"/>
      <c r="CZ7" s="75"/>
    </row>
    <row r="8" spans="1:104">
      <c r="CT8" s="8"/>
    </row>
    <row r="9" spans="1:104">
      <c r="A9" s="11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V9" s="1" t="s">
        <v>16</v>
      </c>
      <c r="CW9" s="1" t="s">
        <v>17</v>
      </c>
      <c r="CX9" s="17" t="s">
        <v>20</v>
      </c>
      <c r="CY9" s="18" t="s">
        <v>23</v>
      </c>
      <c r="CZ9" s="20" t="s">
        <v>26</v>
      </c>
    </row>
    <row r="10" spans="1:104">
      <c r="A10" s="76" t="s">
        <v>28</v>
      </c>
      <c r="B10" s="78" t="s">
        <v>12</v>
      </c>
      <c r="C10" s="16" t="s">
        <v>13</v>
      </c>
      <c r="D10" s="16" t="s">
        <v>75</v>
      </c>
      <c r="E10" s="16">
        <v>13</v>
      </c>
      <c r="F10" s="16">
        <v>15</v>
      </c>
      <c r="G10" s="16" t="s">
        <v>75</v>
      </c>
      <c r="H10" s="16" t="s">
        <v>72</v>
      </c>
      <c r="I10" s="16">
        <v>15</v>
      </c>
      <c r="J10" s="16" t="s">
        <v>75</v>
      </c>
      <c r="K10" s="16" t="s">
        <v>75</v>
      </c>
      <c r="L10" s="16">
        <v>15</v>
      </c>
      <c r="M10" s="16" t="s">
        <v>75</v>
      </c>
      <c r="N10" s="16" t="s">
        <v>74</v>
      </c>
      <c r="O10" s="16">
        <v>15</v>
      </c>
      <c r="P10" s="16" t="s">
        <v>75</v>
      </c>
      <c r="Q10" s="16">
        <v>13</v>
      </c>
      <c r="R10" s="16">
        <v>15</v>
      </c>
      <c r="S10" s="16">
        <v>14</v>
      </c>
      <c r="T10" s="16" t="s">
        <v>74</v>
      </c>
      <c r="U10" s="16">
        <v>15</v>
      </c>
      <c r="V10" s="16">
        <v>14</v>
      </c>
      <c r="W10" s="16" t="s">
        <v>74</v>
      </c>
      <c r="X10" s="16" t="s">
        <v>71</v>
      </c>
      <c r="Y10" s="16" t="s">
        <v>71</v>
      </c>
      <c r="Z10" s="16">
        <v>14</v>
      </c>
      <c r="AA10" s="16" t="s">
        <v>75</v>
      </c>
      <c r="AB10" s="16">
        <v>15</v>
      </c>
      <c r="AC10" s="16" t="s">
        <v>74</v>
      </c>
      <c r="AD10" s="16">
        <v>16</v>
      </c>
      <c r="AE10" s="16">
        <v>16</v>
      </c>
      <c r="AF10" s="16" t="s">
        <v>74</v>
      </c>
      <c r="AG10" s="16" t="s">
        <v>74</v>
      </c>
      <c r="AH10" s="16">
        <v>16</v>
      </c>
      <c r="AI10" s="16" t="s">
        <v>74</v>
      </c>
      <c r="AJ10" s="16" t="s">
        <v>71</v>
      </c>
      <c r="AK10" s="16">
        <v>15</v>
      </c>
      <c r="AL10" s="16" t="s">
        <v>74</v>
      </c>
      <c r="AM10" s="16">
        <v>14</v>
      </c>
      <c r="AN10" s="16">
        <v>16</v>
      </c>
      <c r="AO10" s="16">
        <v>15</v>
      </c>
      <c r="AP10" s="16" t="s">
        <v>74</v>
      </c>
      <c r="AQ10" s="16" t="s">
        <v>71</v>
      </c>
      <c r="AR10" s="16" t="s">
        <v>81</v>
      </c>
      <c r="AS10" s="16" t="s">
        <v>74</v>
      </c>
      <c r="AT10" s="16">
        <v>18</v>
      </c>
      <c r="AU10" s="16" t="s">
        <v>74</v>
      </c>
      <c r="AV10" s="16">
        <v>16</v>
      </c>
      <c r="AW10" s="16">
        <v>15</v>
      </c>
      <c r="AX10" s="16">
        <v>16</v>
      </c>
      <c r="AY10" s="16">
        <v>13</v>
      </c>
      <c r="AZ10" s="16">
        <v>15</v>
      </c>
      <c r="BA10" s="16">
        <v>15</v>
      </c>
      <c r="BB10" s="16" t="s">
        <v>75</v>
      </c>
      <c r="BC10" s="16">
        <v>15</v>
      </c>
      <c r="BD10" s="16">
        <v>15</v>
      </c>
      <c r="BE10" s="16">
        <v>15</v>
      </c>
      <c r="BF10" s="16">
        <v>15</v>
      </c>
      <c r="BG10" s="16">
        <v>13</v>
      </c>
      <c r="BH10" s="16" t="s">
        <v>74</v>
      </c>
      <c r="BI10" s="16" t="s">
        <v>74</v>
      </c>
      <c r="BJ10" s="16" t="s">
        <v>82</v>
      </c>
      <c r="BK10" s="16">
        <v>16</v>
      </c>
      <c r="BL10" s="16" t="s">
        <v>71</v>
      </c>
      <c r="BM10" s="16" t="s">
        <v>71</v>
      </c>
      <c r="BN10" s="16">
        <v>18</v>
      </c>
      <c r="BO10" s="16">
        <v>16</v>
      </c>
      <c r="BP10" s="16" t="s">
        <v>82</v>
      </c>
      <c r="BQ10" s="16" t="s">
        <v>74</v>
      </c>
      <c r="BR10" s="16">
        <v>15</v>
      </c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21"/>
      <c r="CV10" s="17">
        <f>COUNTA(D10:CU10)</f>
        <v>67</v>
      </c>
      <c r="CW10" s="17">
        <f>AVERAGE(D10:CU10)</f>
        <v>15.057142857142857</v>
      </c>
      <c r="CX10" s="79">
        <f>CV10</f>
        <v>67</v>
      </c>
      <c r="CY10" s="80">
        <f>CV11</f>
        <v>7</v>
      </c>
      <c r="CZ10" s="81">
        <f>SUM(CX10:CY12)</f>
        <v>74</v>
      </c>
    </row>
    <row r="11" spans="1:104">
      <c r="A11" s="76"/>
      <c r="B11" s="78"/>
      <c r="C11" s="18" t="s">
        <v>14</v>
      </c>
      <c r="D11" s="18">
        <v>16</v>
      </c>
      <c r="E11" s="18" t="s">
        <v>74</v>
      </c>
      <c r="F11" s="18" t="s">
        <v>74</v>
      </c>
      <c r="G11" s="18">
        <v>15</v>
      </c>
      <c r="H11" s="18">
        <v>15</v>
      </c>
      <c r="I11" s="18">
        <v>15</v>
      </c>
      <c r="J11" s="18">
        <v>0</v>
      </c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9"/>
      <c r="CV11" s="18">
        <f>COUNTA(D11:CU11)</f>
        <v>7</v>
      </c>
      <c r="CW11" s="18">
        <f>AVERAGE(D11:CU11)</f>
        <v>12.2</v>
      </c>
      <c r="CX11" s="79"/>
      <c r="CY11" s="80"/>
      <c r="CZ11" s="81"/>
    </row>
    <row r="12" spans="1:104">
      <c r="A12" s="77"/>
      <c r="B12" s="78"/>
      <c r="C12" s="1" t="s">
        <v>18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V12" s="20">
        <f>SUM(CV10:CV11)</f>
        <v>74</v>
      </c>
      <c r="CW12" s="20">
        <f>((CW10*CV10)+(CW11*CV11))/CV12</f>
        <v>14.786872586872589</v>
      </c>
      <c r="CX12" s="79"/>
      <c r="CY12" s="80"/>
      <c r="CZ12" s="81"/>
    </row>
    <row r="13" spans="1:104">
      <c r="A13" s="6"/>
      <c r="B13" s="7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V13" s="8"/>
      <c r="CW13" s="8"/>
      <c r="CX13" s="17" t="s">
        <v>21</v>
      </c>
      <c r="CY13" s="18" t="s">
        <v>24</v>
      </c>
      <c r="CZ13" s="20" t="s">
        <v>27</v>
      </c>
    </row>
    <row r="14" spans="1:104">
      <c r="A14" s="6"/>
      <c r="B14" s="7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V14" s="8"/>
      <c r="CW14" s="8"/>
      <c r="CX14" s="70">
        <f>CW10</f>
        <v>15.057142857142857</v>
      </c>
      <c r="CY14" s="72">
        <f>CW11</f>
        <v>12.2</v>
      </c>
      <c r="CZ14" s="74">
        <f>CW12</f>
        <v>14.786872586872589</v>
      </c>
    </row>
    <row r="15" spans="1:104">
      <c r="A15" s="6"/>
      <c r="B15" s="7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V15" s="8"/>
      <c r="CW15" s="8"/>
      <c r="CX15" s="71"/>
      <c r="CY15" s="73"/>
      <c r="CZ15" s="75"/>
    </row>
    <row r="16" spans="1:104">
      <c r="CT16" s="8"/>
      <c r="CV16" s="8"/>
      <c r="CX16" s="9"/>
      <c r="CY16" s="9"/>
      <c r="CZ16" s="7"/>
    </row>
    <row r="17" spans="1:104">
      <c r="A17" s="11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4"/>
      <c r="CV17" s="1" t="s">
        <v>16</v>
      </c>
      <c r="CW17" s="1" t="s">
        <v>17</v>
      </c>
      <c r="CX17" s="17" t="s">
        <v>20</v>
      </c>
      <c r="CY17" s="18" t="s">
        <v>23</v>
      </c>
      <c r="CZ17" s="20" t="s">
        <v>26</v>
      </c>
    </row>
    <row r="18" spans="1:104">
      <c r="A18" s="76" t="s">
        <v>29</v>
      </c>
      <c r="B18" s="78" t="s">
        <v>30</v>
      </c>
      <c r="C18" s="17" t="s">
        <v>13</v>
      </c>
      <c r="D18" s="16" t="s">
        <v>72</v>
      </c>
      <c r="E18" s="16">
        <v>17</v>
      </c>
      <c r="F18" s="16">
        <v>15</v>
      </c>
      <c r="G18" s="16">
        <v>15</v>
      </c>
      <c r="H18" s="16">
        <v>12</v>
      </c>
      <c r="I18" s="16">
        <v>12</v>
      </c>
      <c r="J18" s="16">
        <v>14</v>
      </c>
      <c r="K18" s="16" t="s">
        <v>71</v>
      </c>
      <c r="L18" s="16" t="s">
        <v>71</v>
      </c>
      <c r="M18" s="16" t="s">
        <v>73</v>
      </c>
      <c r="N18" s="16">
        <v>16</v>
      </c>
      <c r="O18" s="16">
        <v>15</v>
      </c>
      <c r="P18" s="16">
        <v>12</v>
      </c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21"/>
      <c r="CV18" s="17">
        <f>COUNTA(D18:CU18)</f>
        <v>13</v>
      </c>
      <c r="CW18" s="17">
        <f>AVERAGE(D18:CU18)</f>
        <v>14.222222222222221</v>
      </c>
      <c r="CX18" s="79">
        <f>CV18</f>
        <v>13</v>
      </c>
      <c r="CY18" s="80">
        <f>CV19</f>
        <v>19</v>
      </c>
      <c r="CZ18" s="81">
        <f>SUM(CX18:CY20)</f>
        <v>32</v>
      </c>
    </row>
    <row r="19" spans="1:104">
      <c r="A19" s="76"/>
      <c r="B19" s="78"/>
      <c r="C19" s="18" t="s">
        <v>14</v>
      </c>
      <c r="D19" s="18" t="s">
        <v>71</v>
      </c>
      <c r="E19" s="18">
        <v>12</v>
      </c>
      <c r="F19" s="18">
        <v>15</v>
      </c>
      <c r="G19" s="18" t="s">
        <v>71</v>
      </c>
      <c r="H19" s="18" t="s">
        <v>71</v>
      </c>
      <c r="I19" s="18" t="s">
        <v>74</v>
      </c>
      <c r="J19" s="18" t="s">
        <v>75</v>
      </c>
      <c r="K19" s="18">
        <v>13</v>
      </c>
      <c r="L19" s="18">
        <v>12</v>
      </c>
      <c r="M19" s="18" t="s">
        <v>71</v>
      </c>
      <c r="N19" s="18" t="s">
        <v>73</v>
      </c>
      <c r="O19" s="18" t="s">
        <v>71</v>
      </c>
      <c r="P19" s="18">
        <v>17</v>
      </c>
      <c r="Q19" s="18">
        <v>16</v>
      </c>
      <c r="R19" s="18" t="s">
        <v>75</v>
      </c>
      <c r="S19" s="18">
        <v>18</v>
      </c>
      <c r="T19" s="18">
        <v>13</v>
      </c>
      <c r="U19" s="18" t="s">
        <v>71</v>
      </c>
      <c r="V19" s="18" t="s">
        <v>75</v>
      </c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9"/>
      <c r="CV19" s="18">
        <f>COUNTA(D19:CU19)</f>
        <v>19</v>
      </c>
      <c r="CW19" s="18">
        <f>AVERAGE(D19:CU19)</f>
        <v>14.5</v>
      </c>
      <c r="CX19" s="79"/>
      <c r="CY19" s="80"/>
      <c r="CZ19" s="81"/>
    </row>
    <row r="20" spans="1:104">
      <c r="A20" s="77"/>
      <c r="B20" s="78"/>
      <c r="C20" s="1" t="s">
        <v>18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V20" s="20">
        <f>SUM(CV18:CV19)</f>
        <v>32</v>
      </c>
      <c r="CW20" s="20">
        <f>((CW18*CV18)+(CW19*CV19))/CV20</f>
        <v>14.387152777777779</v>
      </c>
      <c r="CX20" s="79"/>
      <c r="CY20" s="80"/>
      <c r="CZ20" s="81"/>
    </row>
    <row r="21" spans="1:104">
      <c r="A21" s="6"/>
      <c r="B21" s="7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V21" s="8"/>
      <c r="CW21" s="8"/>
      <c r="CX21" s="17" t="s">
        <v>21</v>
      </c>
      <c r="CY21" s="18" t="s">
        <v>24</v>
      </c>
      <c r="CZ21" s="20" t="s">
        <v>27</v>
      </c>
    </row>
    <row r="22" spans="1:104">
      <c r="A22" s="6"/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V22" s="8"/>
      <c r="CW22" s="8"/>
      <c r="CX22" s="70">
        <f>CW18</f>
        <v>14.222222222222221</v>
      </c>
      <c r="CY22" s="72">
        <f>CW19</f>
        <v>14.5</v>
      </c>
      <c r="CZ22" s="74">
        <f>CW20</f>
        <v>14.387152777777779</v>
      </c>
    </row>
    <row r="23" spans="1:104">
      <c r="A23" s="6"/>
      <c r="B23" s="7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V23" s="8"/>
      <c r="CW23" s="8"/>
      <c r="CX23" s="71"/>
      <c r="CY23" s="73"/>
      <c r="CZ23" s="75"/>
    </row>
    <row r="24" spans="1:104">
      <c r="A24" s="6"/>
      <c r="B24" s="7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V24" s="8"/>
      <c r="CW24" s="8"/>
      <c r="CX24" s="7"/>
      <c r="CY24" s="7"/>
      <c r="CZ24" s="7"/>
    </row>
    <row r="25" spans="1:104">
      <c r="A25" s="11"/>
      <c r="B25" s="13"/>
      <c r="C25" s="12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V25" s="1" t="s">
        <v>31</v>
      </c>
      <c r="CW25" s="1" t="s">
        <v>32</v>
      </c>
      <c r="CX25" s="17" t="s">
        <v>19</v>
      </c>
      <c r="CY25" s="18" t="s">
        <v>22</v>
      </c>
      <c r="CZ25" s="20" t="s">
        <v>25</v>
      </c>
    </row>
    <row r="26" spans="1:104">
      <c r="A26" s="83" t="s">
        <v>36</v>
      </c>
      <c r="B26" s="87" t="s">
        <v>37</v>
      </c>
      <c r="C26" s="17" t="s">
        <v>33</v>
      </c>
      <c r="D26" s="17">
        <v>14</v>
      </c>
      <c r="E26" s="17">
        <v>17</v>
      </c>
      <c r="F26" s="17">
        <v>16</v>
      </c>
      <c r="G26" s="17">
        <v>12</v>
      </c>
      <c r="H26" s="17">
        <v>13</v>
      </c>
      <c r="I26" s="17">
        <v>15</v>
      </c>
      <c r="J26" s="17">
        <v>15</v>
      </c>
      <c r="K26" s="17" t="s">
        <v>75</v>
      </c>
      <c r="L26" s="17">
        <v>15</v>
      </c>
      <c r="M26" s="17" t="s">
        <v>73</v>
      </c>
      <c r="N26" s="17">
        <v>16</v>
      </c>
      <c r="O26" s="17">
        <v>17</v>
      </c>
      <c r="P26" s="17">
        <v>15</v>
      </c>
      <c r="Q26" s="17" t="s">
        <v>71</v>
      </c>
      <c r="R26" s="17" t="s">
        <v>81</v>
      </c>
      <c r="S26" s="17" t="s">
        <v>73</v>
      </c>
      <c r="T26" s="17">
        <v>16</v>
      </c>
      <c r="U26" s="17">
        <v>16</v>
      </c>
      <c r="V26" s="17" t="s">
        <v>73</v>
      </c>
      <c r="W26" s="17">
        <v>13</v>
      </c>
      <c r="X26" s="17">
        <v>15</v>
      </c>
      <c r="Y26" s="17" t="s">
        <v>82</v>
      </c>
      <c r="Z26" s="17" t="s">
        <v>74</v>
      </c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21"/>
      <c r="CV26" s="17">
        <f>COUNTA(D26:CU26)</f>
        <v>23</v>
      </c>
      <c r="CW26" s="17">
        <f>AVERAGE(D26:CU26)</f>
        <v>15</v>
      </c>
      <c r="CX26" s="79">
        <f>CV26</f>
        <v>23</v>
      </c>
      <c r="CY26" s="80">
        <f>CV27</f>
        <v>36</v>
      </c>
      <c r="CZ26" s="81">
        <f>SUM(CX26:CY28)</f>
        <v>59</v>
      </c>
    </row>
    <row r="27" spans="1:104">
      <c r="A27" s="76"/>
      <c r="B27" s="88"/>
      <c r="C27" s="18" t="s">
        <v>34</v>
      </c>
      <c r="D27" s="18" t="s">
        <v>71</v>
      </c>
      <c r="E27" s="18">
        <v>11</v>
      </c>
      <c r="F27" s="18">
        <v>16</v>
      </c>
      <c r="G27" s="18" t="s">
        <v>75</v>
      </c>
      <c r="H27" s="18">
        <v>14</v>
      </c>
      <c r="I27" s="18" t="s">
        <v>81</v>
      </c>
      <c r="J27" s="18" t="s">
        <v>71</v>
      </c>
      <c r="K27" s="18">
        <v>14</v>
      </c>
      <c r="L27" s="18">
        <v>12</v>
      </c>
      <c r="M27" s="18">
        <v>17</v>
      </c>
      <c r="N27" s="18" t="s">
        <v>73</v>
      </c>
      <c r="O27" s="18">
        <v>14</v>
      </c>
      <c r="P27" s="18" t="s">
        <v>74</v>
      </c>
      <c r="Q27" s="18">
        <v>18</v>
      </c>
      <c r="R27" s="18" t="s">
        <v>81</v>
      </c>
      <c r="S27" s="18">
        <v>19</v>
      </c>
      <c r="T27" s="18">
        <v>15</v>
      </c>
      <c r="U27" s="18" t="s">
        <v>75</v>
      </c>
      <c r="V27" s="18">
        <v>16</v>
      </c>
      <c r="W27" s="18">
        <v>18</v>
      </c>
      <c r="X27" s="18" t="s">
        <v>74</v>
      </c>
      <c r="Y27" s="18" t="s">
        <v>71</v>
      </c>
      <c r="Z27" s="18">
        <v>14</v>
      </c>
      <c r="AA27" s="18">
        <v>14</v>
      </c>
      <c r="AB27" s="18">
        <v>18</v>
      </c>
      <c r="AC27" s="18">
        <v>18</v>
      </c>
      <c r="AD27" s="18">
        <v>16</v>
      </c>
      <c r="AE27" s="18" t="s">
        <v>73</v>
      </c>
      <c r="AF27" s="18">
        <v>17</v>
      </c>
      <c r="AG27" s="18">
        <v>16</v>
      </c>
      <c r="AH27" s="18">
        <v>12</v>
      </c>
      <c r="AI27" s="18" t="s">
        <v>73</v>
      </c>
      <c r="AJ27" s="18" t="s">
        <v>75</v>
      </c>
      <c r="AK27" s="18">
        <v>15</v>
      </c>
      <c r="AL27" s="18" t="s">
        <v>73</v>
      </c>
      <c r="AM27" s="18" t="s">
        <v>82</v>
      </c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9"/>
      <c r="CV27" s="18">
        <f>COUNTA(D27:CU27)</f>
        <v>36</v>
      </c>
      <c r="CW27" s="18">
        <f>AVERAGE(D27:CU27)</f>
        <v>15.428571428571429</v>
      </c>
      <c r="CX27" s="79"/>
      <c r="CY27" s="80"/>
      <c r="CZ27" s="81"/>
    </row>
    <row r="28" spans="1:104">
      <c r="A28" s="86"/>
      <c r="B28" s="89"/>
      <c r="C28" s="1" t="s">
        <v>35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V28" s="20">
        <f>SUM(CV26:CV27)</f>
        <v>59</v>
      </c>
      <c r="CW28" s="20">
        <f>((CW26*CV26)+(CW27*CV27))/CV28</f>
        <v>15.261501210653753</v>
      </c>
      <c r="CX28" s="79"/>
      <c r="CY28" s="80"/>
      <c r="CZ28" s="81"/>
    </row>
    <row r="29" spans="1:104">
      <c r="A29" s="6"/>
      <c r="B29" s="7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V29" s="8"/>
      <c r="CW29" s="8"/>
      <c r="CX29" s="17" t="s">
        <v>21</v>
      </c>
      <c r="CY29" s="18" t="s">
        <v>24</v>
      </c>
      <c r="CZ29" s="20" t="s">
        <v>27</v>
      </c>
    </row>
    <row r="30" spans="1:104">
      <c r="A30" s="6"/>
      <c r="B30" s="7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V30" s="8"/>
      <c r="CW30" s="8"/>
      <c r="CX30" s="70">
        <f>CW26</f>
        <v>15</v>
      </c>
      <c r="CY30" s="72">
        <f>CW27</f>
        <v>15.428571428571429</v>
      </c>
      <c r="CZ30" s="74">
        <f>CW28</f>
        <v>15.261501210653753</v>
      </c>
    </row>
    <row r="31" spans="1:104">
      <c r="A31" s="6"/>
      <c r="B31" s="7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V31" s="8"/>
      <c r="CW31" s="8"/>
      <c r="CX31" s="71"/>
      <c r="CY31" s="73"/>
      <c r="CZ31" s="75"/>
    </row>
    <row r="32" spans="1:104">
      <c r="A32" s="6"/>
      <c r="B32" s="7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V32" s="8"/>
      <c r="CW32" s="8"/>
      <c r="CX32" s="7"/>
      <c r="CY32" s="7"/>
      <c r="CZ32" s="7"/>
    </row>
    <row r="33" spans="1:104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V33" s="1" t="s">
        <v>31</v>
      </c>
      <c r="CW33" s="1" t="s">
        <v>32</v>
      </c>
      <c r="CX33" s="17" t="s">
        <v>19</v>
      </c>
      <c r="CY33" s="18" t="s">
        <v>22</v>
      </c>
      <c r="CZ33" s="20" t="s">
        <v>25</v>
      </c>
    </row>
    <row r="34" spans="1:104">
      <c r="A34" s="76" t="s">
        <v>39</v>
      </c>
      <c r="B34" s="88" t="s">
        <v>40</v>
      </c>
      <c r="C34" s="16" t="s">
        <v>33</v>
      </c>
      <c r="D34" s="16">
        <v>11</v>
      </c>
      <c r="E34" s="16">
        <v>7</v>
      </c>
      <c r="F34" s="16">
        <v>10</v>
      </c>
      <c r="G34" s="16">
        <v>1</v>
      </c>
      <c r="H34" s="16">
        <v>10</v>
      </c>
      <c r="I34" s="16">
        <v>14</v>
      </c>
      <c r="J34" s="16">
        <v>11</v>
      </c>
      <c r="K34" s="16">
        <v>14</v>
      </c>
      <c r="L34" s="16" t="s">
        <v>74</v>
      </c>
      <c r="M34" s="16">
        <v>14</v>
      </c>
      <c r="N34" s="16">
        <v>14</v>
      </c>
      <c r="O34" s="16">
        <v>17</v>
      </c>
      <c r="P34" s="16">
        <v>14</v>
      </c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21"/>
      <c r="CV34" s="17">
        <f>COUNTA(D34:CU34)</f>
        <v>13</v>
      </c>
      <c r="CW34" s="17">
        <f>AVERAGE(D34:CU34)</f>
        <v>11.416666666666666</v>
      </c>
      <c r="CX34" s="79">
        <f>CV34</f>
        <v>13</v>
      </c>
      <c r="CY34" s="80">
        <f>CV35</f>
        <v>30</v>
      </c>
      <c r="CZ34" s="81">
        <f>SUM(CX34:CY36)</f>
        <v>43</v>
      </c>
    </row>
    <row r="35" spans="1:104">
      <c r="A35" s="76"/>
      <c r="B35" s="88"/>
      <c r="C35" s="18" t="s">
        <v>34</v>
      </c>
      <c r="D35" s="18">
        <v>18</v>
      </c>
      <c r="E35" s="18">
        <v>19</v>
      </c>
      <c r="F35" s="18">
        <v>18</v>
      </c>
      <c r="G35" s="18">
        <v>12</v>
      </c>
      <c r="H35" s="18">
        <v>11</v>
      </c>
      <c r="I35" s="18">
        <v>19</v>
      </c>
      <c r="J35" s="18">
        <v>8</v>
      </c>
      <c r="K35" s="18">
        <v>14</v>
      </c>
      <c r="L35" s="18" t="s">
        <v>71</v>
      </c>
      <c r="M35" s="18">
        <v>13</v>
      </c>
      <c r="N35" s="18">
        <v>13</v>
      </c>
      <c r="O35" s="18">
        <v>17</v>
      </c>
      <c r="P35" s="18" t="s">
        <v>74</v>
      </c>
      <c r="Q35" s="18">
        <v>18</v>
      </c>
      <c r="R35" s="18">
        <v>5</v>
      </c>
      <c r="S35" s="18">
        <v>11</v>
      </c>
      <c r="T35" s="18">
        <v>13</v>
      </c>
      <c r="U35" s="18">
        <v>8</v>
      </c>
      <c r="V35" s="18">
        <v>13</v>
      </c>
      <c r="W35" s="18">
        <v>14</v>
      </c>
      <c r="X35" s="18">
        <v>6</v>
      </c>
      <c r="Y35" s="18">
        <v>18</v>
      </c>
      <c r="Z35" s="18" t="s">
        <v>71</v>
      </c>
      <c r="AA35" s="18">
        <v>6</v>
      </c>
      <c r="AB35" s="18">
        <v>10</v>
      </c>
      <c r="AC35" s="18">
        <v>10</v>
      </c>
      <c r="AD35" s="18">
        <v>18</v>
      </c>
      <c r="AE35" s="18" t="s">
        <v>82</v>
      </c>
      <c r="AF35" s="18">
        <v>18</v>
      </c>
      <c r="AG35" s="18">
        <v>0</v>
      </c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9"/>
      <c r="CV35" s="18">
        <f>COUNTA(D35:CU35)</f>
        <v>30</v>
      </c>
      <c r="CW35" s="18">
        <f>AVERAGE(D35:CU35)</f>
        <v>12.692307692307692</v>
      </c>
      <c r="CX35" s="79"/>
      <c r="CY35" s="80"/>
      <c r="CZ35" s="81"/>
    </row>
    <row r="36" spans="1:104">
      <c r="A36" s="86"/>
      <c r="B36" s="89"/>
      <c r="C36" s="1" t="s">
        <v>35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V36" s="20">
        <f>SUM(CV34:CV35)</f>
        <v>43</v>
      </c>
      <c r="CW36" s="20">
        <f>((CW34*CV34)+(CW35*CV35))/CV36</f>
        <v>12.30664877757901</v>
      </c>
      <c r="CX36" s="79"/>
      <c r="CY36" s="80"/>
      <c r="CZ36" s="81"/>
    </row>
    <row r="37" spans="1:104">
      <c r="A37" s="6"/>
      <c r="B37" s="7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V37" s="8"/>
      <c r="CW37" s="8"/>
      <c r="CX37" s="17" t="s">
        <v>21</v>
      </c>
      <c r="CY37" s="18" t="s">
        <v>24</v>
      </c>
      <c r="CZ37" s="20" t="s">
        <v>27</v>
      </c>
    </row>
    <row r="38" spans="1:104">
      <c r="A38" s="6"/>
      <c r="B38" s="7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V38" s="8"/>
      <c r="CW38" s="8"/>
      <c r="CX38" s="70">
        <f>CW34</f>
        <v>11.416666666666666</v>
      </c>
      <c r="CY38" s="72">
        <f>CW35</f>
        <v>12.692307692307692</v>
      </c>
      <c r="CZ38" s="74">
        <f>CW36</f>
        <v>12.30664877757901</v>
      </c>
    </row>
    <row r="39" spans="1:104">
      <c r="A39" s="6"/>
      <c r="B39" s="7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V39" s="8"/>
      <c r="CW39" s="8"/>
      <c r="CX39" s="71"/>
      <c r="CY39" s="73"/>
      <c r="CZ39" s="75"/>
    </row>
    <row r="40" spans="1:104">
      <c r="CT40" s="8"/>
    </row>
    <row r="41" spans="1:104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V41" s="1" t="s">
        <v>16</v>
      </c>
      <c r="CW41" s="1" t="s">
        <v>17</v>
      </c>
      <c r="CX41" s="17" t="s">
        <v>20</v>
      </c>
      <c r="CY41" s="18" t="s">
        <v>23</v>
      </c>
      <c r="CZ41" s="20" t="s">
        <v>26</v>
      </c>
    </row>
    <row r="42" spans="1:104">
      <c r="A42" s="77" t="s">
        <v>42</v>
      </c>
      <c r="B42" s="89" t="s">
        <v>11</v>
      </c>
      <c r="C42" s="16" t="s">
        <v>13</v>
      </c>
      <c r="D42" s="16">
        <v>12</v>
      </c>
      <c r="E42" s="16">
        <v>12</v>
      </c>
      <c r="F42" s="16">
        <v>8</v>
      </c>
      <c r="G42" s="16" t="s">
        <v>78</v>
      </c>
      <c r="H42" s="16">
        <v>12</v>
      </c>
      <c r="I42" s="16">
        <v>8</v>
      </c>
      <c r="J42" s="16" t="s">
        <v>79</v>
      </c>
      <c r="K42" s="16">
        <v>6</v>
      </c>
      <c r="L42" s="16">
        <v>10</v>
      </c>
      <c r="M42" s="16" t="s">
        <v>80</v>
      </c>
      <c r="N42" s="16" t="s">
        <v>78</v>
      </c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21"/>
      <c r="CV42" s="17">
        <f>COUNTA(D42:CU42)</f>
        <v>11</v>
      </c>
      <c r="CW42" s="17">
        <f>AVERAGE(D42:CU42)</f>
        <v>9.7142857142857135</v>
      </c>
      <c r="CX42" s="70">
        <f>SUM(CV42,CV45,CV48)</f>
        <v>80</v>
      </c>
      <c r="CY42" s="80">
        <f>SUM(CV43,CV46,CV49)</f>
        <v>63</v>
      </c>
      <c r="CZ42" s="81">
        <f>SUM(CX42:CY43)</f>
        <v>143</v>
      </c>
    </row>
    <row r="43" spans="1:104">
      <c r="A43" s="90"/>
      <c r="B43" s="78"/>
      <c r="C43" s="18" t="s">
        <v>14</v>
      </c>
      <c r="D43" s="18">
        <v>13</v>
      </c>
      <c r="E43" s="18" t="s">
        <v>74</v>
      </c>
      <c r="F43" s="18">
        <v>7</v>
      </c>
      <c r="G43" s="18">
        <v>8</v>
      </c>
      <c r="H43" s="18" t="s">
        <v>76</v>
      </c>
      <c r="I43" s="18">
        <v>10</v>
      </c>
      <c r="J43" s="18">
        <v>9</v>
      </c>
      <c r="K43" s="18" t="s">
        <v>71</v>
      </c>
      <c r="L43" s="18">
        <v>8</v>
      </c>
      <c r="M43" s="18" t="s">
        <v>77</v>
      </c>
      <c r="N43" s="18">
        <v>15</v>
      </c>
      <c r="O43" s="18">
        <v>8</v>
      </c>
      <c r="P43" s="18">
        <v>10</v>
      </c>
      <c r="Q43" s="18">
        <v>14</v>
      </c>
      <c r="R43" s="18">
        <v>15</v>
      </c>
      <c r="S43" s="18" t="s">
        <v>70</v>
      </c>
      <c r="T43" s="18" t="s">
        <v>76</v>
      </c>
      <c r="U43" s="18" t="s">
        <v>76</v>
      </c>
      <c r="V43" s="18" t="s">
        <v>75</v>
      </c>
      <c r="W43" s="18">
        <v>13</v>
      </c>
      <c r="X43" s="18">
        <v>9</v>
      </c>
      <c r="Y43" s="18">
        <v>8</v>
      </c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9"/>
      <c r="CV43" s="18">
        <f>COUNTA(D43:CU43)</f>
        <v>22</v>
      </c>
      <c r="CW43" s="18">
        <f>AVERAGE(D43:CU43)</f>
        <v>10.5</v>
      </c>
      <c r="CX43" s="71"/>
      <c r="CY43" s="80"/>
      <c r="CZ43" s="81"/>
    </row>
    <row r="44" spans="1:104">
      <c r="A44" s="90"/>
      <c r="B44" s="78"/>
      <c r="C44" s="1" t="s">
        <v>18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V44" s="20">
        <f>SUM(CV42:CV43)</f>
        <v>33</v>
      </c>
      <c r="CW44" s="20">
        <f>((CW42*CV42)+(CW43*CV43))/CV44</f>
        <v>10.238095238095237</v>
      </c>
      <c r="CX44" s="17" t="s">
        <v>21</v>
      </c>
      <c r="CY44" s="18" t="s">
        <v>24</v>
      </c>
      <c r="CZ44" s="20" t="s">
        <v>27</v>
      </c>
    </row>
    <row r="45" spans="1:104">
      <c r="A45" s="90"/>
      <c r="B45" s="78" t="s">
        <v>12</v>
      </c>
      <c r="C45" s="17" t="s">
        <v>13</v>
      </c>
      <c r="D45" s="17" t="s">
        <v>71</v>
      </c>
      <c r="E45" s="17">
        <v>12</v>
      </c>
      <c r="F45" s="17">
        <v>14</v>
      </c>
      <c r="G45" s="17">
        <v>13</v>
      </c>
      <c r="H45" s="17">
        <v>13</v>
      </c>
      <c r="I45" s="17">
        <v>15</v>
      </c>
      <c r="J45" s="17">
        <v>15</v>
      </c>
      <c r="K45" s="17">
        <v>10</v>
      </c>
      <c r="L45" s="17">
        <v>10</v>
      </c>
      <c r="M45" s="17">
        <v>8</v>
      </c>
      <c r="N45" s="17">
        <v>8</v>
      </c>
      <c r="O45" s="17">
        <v>11</v>
      </c>
      <c r="P45" s="17" t="s">
        <v>72</v>
      </c>
      <c r="Q45" s="17">
        <v>8</v>
      </c>
      <c r="R45" s="17">
        <v>10</v>
      </c>
      <c r="S45" s="17" t="s">
        <v>72</v>
      </c>
      <c r="T45" s="17" t="s">
        <v>71</v>
      </c>
      <c r="U45" s="17" t="s">
        <v>71</v>
      </c>
      <c r="V45" s="17" t="s">
        <v>72</v>
      </c>
      <c r="W45" s="17" t="s">
        <v>71</v>
      </c>
      <c r="X45" s="17" t="s">
        <v>71</v>
      </c>
      <c r="Y45" s="17">
        <v>14</v>
      </c>
      <c r="Z45" s="17" t="s">
        <v>72</v>
      </c>
      <c r="AA45" s="17" t="s">
        <v>72</v>
      </c>
      <c r="AB45" s="17">
        <v>12</v>
      </c>
      <c r="AC45" s="17" t="s">
        <v>73</v>
      </c>
      <c r="AD45" s="17">
        <v>13</v>
      </c>
      <c r="AE45" s="17" t="s">
        <v>74</v>
      </c>
      <c r="AF45" s="17">
        <v>13</v>
      </c>
      <c r="AG45" s="17">
        <v>12</v>
      </c>
      <c r="AH45" s="17">
        <v>14</v>
      </c>
      <c r="AI45" s="17" t="s">
        <v>71</v>
      </c>
      <c r="AJ45" s="17">
        <v>14</v>
      </c>
      <c r="AK45" s="17">
        <v>13</v>
      </c>
      <c r="AL45" s="17" t="s">
        <v>73</v>
      </c>
      <c r="AM45" s="17">
        <v>15</v>
      </c>
      <c r="AN45" s="17">
        <v>16</v>
      </c>
      <c r="AO45" s="17">
        <v>17</v>
      </c>
      <c r="AP45" s="17">
        <v>12</v>
      </c>
      <c r="AQ45" s="17">
        <v>10</v>
      </c>
      <c r="AR45" s="17" t="s">
        <v>71</v>
      </c>
      <c r="AS45" s="17">
        <v>13</v>
      </c>
      <c r="AT45" s="17">
        <v>12</v>
      </c>
      <c r="AU45" s="17">
        <v>15</v>
      </c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21"/>
      <c r="CV45" s="17">
        <f>COUNTA(D45:CU45)</f>
        <v>44</v>
      </c>
      <c r="CW45" s="17">
        <f>AVERAGE(D45:CU45)</f>
        <v>12.482758620689655</v>
      </c>
      <c r="CX45" s="70">
        <f>ROUND(((CW42*CV42)+(CW45*CV45)+(CW48*CV48))/CX42,2)</f>
        <v>12.28</v>
      </c>
      <c r="CY45" s="72">
        <f>ROUND(((CW43*CV43)+(CW46*CV46)+(CW49*CV49))/CY42,2)</f>
        <v>13.4</v>
      </c>
      <c r="CZ45" s="74">
        <f>ROUND(((CX45*CX42)+(CY45*CY42))/CZ42,2)</f>
        <v>12.77</v>
      </c>
    </row>
    <row r="46" spans="1:104">
      <c r="A46" s="90"/>
      <c r="B46" s="78"/>
      <c r="C46" s="18" t="s">
        <v>14</v>
      </c>
      <c r="D46" s="18">
        <v>11</v>
      </c>
      <c r="E46" s="18" t="s">
        <v>74</v>
      </c>
      <c r="F46" s="18">
        <v>13</v>
      </c>
      <c r="G46" s="18">
        <v>15</v>
      </c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9"/>
      <c r="CV46" s="18">
        <f>COUNTA(D46:CU46)</f>
        <v>4</v>
      </c>
      <c r="CW46" s="18">
        <f>AVERAGE(D46:CU46)</f>
        <v>13</v>
      </c>
      <c r="CX46" s="84"/>
      <c r="CY46" s="85"/>
      <c r="CZ46" s="82"/>
    </row>
    <row r="47" spans="1:104">
      <c r="A47" s="90"/>
      <c r="B47" s="78"/>
      <c r="C47" s="1" t="s">
        <v>18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V47" s="20">
        <f>SUM(CV45:CV46)</f>
        <v>48</v>
      </c>
      <c r="CW47" s="20">
        <f>((CW45*CV45)+(CW46*CV46))/CV47</f>
        <v>12.525862068965516</v>
      </c>
      <c r="CX47" s="71"/>
      <c r="CY47" s="73"/>
      <c r="CZ47" s="75"/>
    </row>
    <row r="48" spans="1:104">
      <c r="A48" s="91"/>
      <c r="B48" s="78" t="s">
        <v>30</v>
      </c>
      <c r="C48" s="17" t="s">
        <v>13</v>
      </c>
      <c r="D48" s="17" t="s">
        <v>76</v>
      </c>
      <c r="E48" s="17">
        <v>16</v>
      </c>
      <c r="F48" s="17" t="s">
        <v>72</v>
      </c>
      <c r="G48" s="17">
        <v>13</v>
      </c>
      <c r="H48" s="17" t="s">
        <v>73</v>
      </c>
      <c r="I48" s="17">
        <v>12</v>
      </c>
      <c r="J48" s="17">
        <v>3</v>
      </c>
      <c r="K48" s="17">
        <v>18</v>
      </c>
      <c r="L48" s="17" t="s">
        <v>75</v>
      </c>
      <c r="M48" s="17">
        <v>14</v>
      </c>
      <c r="N48" s="17" t="s">
        <v>76</v>
      </c>
      <c r="O48" s="17">
        <v>10</v>
      </c>
      <c r="P48" s="17">
        <v>13</v>
      </c>
      <c r="Q48" s="17">
        <v>14</v>
      </c>
      <c r="R48" s="17">
        <v>13</v>
      </c>
      <c r="S48" s="17" t="s">
        <v>76</v>
      </c>
      <c r="T48" s="17">
        <v>14</v>
      </c>
      <c r="U48" s="17" t="s">
        <v>73</v>
      </c>
      <c r="V48" s="17" t="s">
        <v>76</v>
      </c>
      <c r="W48" s="17">
        <v>12</v>
      </c>
      <c r="X48" s="17" t="s">
        <v>73</v>
      </c>
      <c r="Y48" s="17">
        <v>13</v>
      </c>
      <c r="Z48" s="17">
        <v>15</v>
      </c>
      <c r="AA48" s="17" t="s">
        <v>72</v>
      </c>
      <c r="AB48" s="17">
        <v>16</v>
      </c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21"/>
      <c r="CV48" s="17">
        <f>COUNTA(D48:CU48)</f>
        <v>25</v>
      </c>
      <c r="CW48" s="17">
        <f>AVERAGE(D48:CU48)</f>
        <v>13.066666666666666</v>
      </c>
    </row>
    <row r="49" spans="1:104">
      <c r="A49" s="91"/>
      <c r="B49" s="78"/>
      <c r="C49" s="18" t="s">
        <v>14</v>
      </c>
      <c r="D49" s="18">
        <v>15</v>
      </c>
      <c r="E49" s="18">
        <v>11</v>
      </c>
      <c r="F49" s="18">
        <v>15</v>
      </c>
      <c r="G49" s="18">
        <v>16</v>
      </c>
      <c r="H49" s="18">
        <v>14</v>
      </c>
      <c r="I49" s="18">
        <v>17</v>
      </c>
      <c r="J49" s="18">
        <v>14</v>
      </c>
      <c r="K49" s="18" t="s">
        <v>76</v>
      </c>
      <c r="L49" s="18">
        <v>13</v>
      </c>
      <c r="M49" s="18">
        <v>17</v>
      </c>
      <c r="N49" s="18">
        <v>16</v>
      </c>
      <c r="O49" s="18" t="s">
        <v>71</v>
      </c>
      <c r="P49" s="18">
        <v>19</v>
      </c>
      <c r="Q49" s="18">
        <v>17</v>
      </c>
      <c r="R49" s="18" t="s">
        <v>74</v>
      </c>
      <c r="S49" s="18" t="s">
        <v>75</v>
      </c>
      <c r="T49" s="18">
        <v>17</v>
      </c>
      <c r="U49" s="18" t="s">
        <v>76</v>
      </c>
      <c r="V49" s="18">
        <v>16</v>
      </c>
      <c r="W49" s="18">
        <v>16</v>
      </c>
      <c r="X49" s="18" t="s">
        <v>75</v>
      </c>
      <c r="Y49" s="18">
        <v>16</v>
      </c>
      <c r="Z49" s="18" t="s">
        <v>73</v>
      </c>
      <c r="AA49" s="18">
        <v>13</v>
      </c>
      <c r="AB49" s="18" t="s">
        <v>71</v>
      </c>
      <c r="AC49" s="18">
        <v>14</v>
      </c>
      <c r="AD49" s="18">
        <v>17</v>
      </c>
      <c r="AE49" s="18">
        <v>14</v>
      </c>
      <c r="AF49" s="18">
        <v>13</v>
      </c>
      <c r="AG49" s="18" t="s">
        <v>73</v>
      </c>
      <c r="AH49" s="18" t="s">
        <v>71</v>
      </c>
      <c r="AI49" s="18">
        <v>14</v>
      </c>
      <c r="AJ49" s="18" t="s">
        <v>76</v>
      </c>
      <c r="AK49" s="18" t="s">
        <v>74</v>
      </c>
      <c r="AL49" s="18">
        <v>15</v>
      </c>
      <c r="AM49" s="18" t="s">
        <v>76</v>
      </c>
      <c r="AN49" s="18" t="s">
        <v>82</v>
      </c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9"/>
      <c r="CV49" s="18">
        <f>COUNTA(D49:CU49)</f>
        <v>37</v>
      </c>
      <c r="CW49" s="18">
        <f>AVERAGE(D49:CU49)</f>
        <v>15.173913043478262</v>
      </c>
    </row>
    <row r="50" spans="1:104">
      <c r="A50" s="91"/>
      <c r="B50" s="78"/>
      <c r="C50" s="1" t="s">
        <v>18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V50" s="20">
        <f>SUM(CV48:CV49)</f>
        <v>62</v>
      </c>
      <c r="CW50" s="20">
        <f>((CW48*CV48)+(CW49*CV49))/CV50</f>
        <v>14.324216923796165</v>
      </c>
    </row>
    <row r="51" spans="1:104">
      <c r="CT51" s="15"/>
    </row>
    <row r="52" spans="1:104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V52" s="1" t="s">
        <v>16</v>
      </c>
      <c r="CW52" s="1" t="s">
        <v>17</v>
      </c>
      <c r="CX52" s="17" t="s">
        <v>20</v>
      </c>
      <c r="CY52" s="18" t="s">
        <v>23</v>
      </c>
      <c r="CZ52" s="20" t="s">
        <v>26</v>
      </c>
    </row>
    <row r="53" spans="1:104">
      <c r="A53" s="77" t="s">
        <v>44</v>
      </c>
      <c r="B53" s="89" t="s">
        <v>11</v>
      </c>
      <c r="C53" s="16" t="s">
        <v>13</v>
      </c>
      <c r="D53" s="16"/>
      <c r="E53" s="16"/>
      <c r="F53" s="16"/>
      <c r="G53" s="16"/>
      <c r="H53" s="16"/>
      <c r="I53" s="16"/>
      <c r="J53" s="16"/>
      <c r="K53" s="16"/>
      <c r="L53" s="16"/>
      <c r="M53" s="16">
        <v>19</v>
      </c>
      <c r="N53" s="16">
        <v>18</v>
      </c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21"/>
      <c r="CV53" s="17">
        <f>COUNTA(D53:CU53)</f>
        <v>2</v>
      </c>
      <c r="CW53" s="17">
        <f>AVERAGE(D53:CU53)</f>
        <v>18.5</v>
      </c>
      <c r="CX53" s="70">
        <f>SUM(CV53,CV56,CV59)</f>
        <v>36</v>
      </c>
      <c r="CY53" s="80">
        <f>SUM(CV54,CV57,CV60)</f>
        <v>28</v>
      </c>
      <c r="CZ53" s="81">
        <f>SUM(CX53:CY54)</f>
        <v>64</v>
      </c>
    </row>
    <row r="54" spans="1:104">
      <c r="A54" s="90"/>
      <c r="B54" s="78"/>
      <c r="C54" s="18" t="s">
        <v>14</v>
      </c>
      <c r="D54" s="18"/>
      <c r="E54" s="18"/>
      <c r="F54" s="18"/>
      <c r="G54" s="18"/>
      <c r="H54" s="18"/>
      <c r="I54" s="18"/>
      <c r="J54" s="18"/>
      <c r="K54" s="18"/>
      <c r="L54" s="18"/>
      <c r="M54" s="18">
        <v>12</v>
      </c>
      <c r="N54" s="18">
        <v>11</v>
      </c>
      <c r="O54" s="18">
        <v>13</v>
      </c>
      <c r="P54" s="18" t="s">
        <v>73</v>
      </c>
      <c r="Q54" s="18">
        <v>10</v>
      </c>
      <c r="R54" s="18">
        <v>20</v>
      </c>
      <c r="S54" s="18">
        <v>16</v>
      </c>
      <c r="T54" s="18">
        <v>19</v>
      </c>
      <c r="U54" s="18">
        <v>20</v>
      </c>
      <c r="V54" s="18" t="s">
        <v>74</v>
      </c>
      <c r="W54" s="18">
        <v>20</v>
      </c>
      <c r="X54" s="18">
        <v>19</v>
      </c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9"/>
      <c r="CV54" s="18">
        <f>COUNTA(D54:CU54)</f>
        <v>12</v>
      </c>
      <c r="CW54" s="18">
        <f>AVERAGE(D54:CU54)</f>
        <v>16</v>
      </c>
      <c r="CX54" s="71"/>
      <c r="CY54" s="80"/>
      <c r="CZ54" s="81"/>
    </row>
    <row r="55" spans="1:104">
      <c r="A55" s="90"/>
      <c r="B55" s="78"/>
      <c r="C55" s="1" t="s">
        <v>18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V55" s="20">
        <f>SUM(CV53:CV54)</f>
        <v>14</v>
      </c>
      <c r="CW55" s="20">
        <f>((CW53*CV53)+(CW54*CV54))/CV55</f>
        <v>16.357142857142858</v>
      </c>
      <c r="CX55" s="17" t="s">
        <v>21</v>
      </c>
      <c r="CY55" s="18" t="s">
        <v>24</v>
      </c>
      <c r="CZ55" s="20" t="s">
        <v>27</v>
      </c>
    </row>
    <row r="56" spans="1:104">
      <c r="A56" s="90"/>
      <c r="B56" s="78" t="s">
        <v>12</v>
      </c>
      <c r="C56" s="17" t="s">
        <v>13</v>
      </c>
      <c r="D56" s="17" t="s">
        <v>71</v>
      </c>
      <c r="E56" s="17">
        <v>14</v>
      </c>
      <c r="F56" s="17">
        <v>16</v>
      </c>
      <c r="G56" s="17">
        <v>17</v>
      </c>
      <c r="H56" s="17">
        <v>15</v>
      </c>
      <c r="I56" s="17" t="s">
        <v>75</v>
      </c>
      <c r="J56" s="17">
        <v>19</v>
      </c>
      <c r="K56" s="17" t="s">
        <v>76</v>
      </c>
      <c r="L56" s="17">
        <v>15</v>
      </c>
      <c r="M56" s="17" t="s">
        <v>71</v>
      </c>
      <c r="N56" s="17" t="s">
        <v>76</v>
      </c>
      <c r="O56" s="17" t="s">
        <v>71</v>
      </c>
      <c r="P56" s="17">
        <v>11</v>
      </c>
      <c r="Q56" s="17" t="s">
        <v>71</v>
      </c>
      <c r="R56" s="17">
        <v>12</v>
      </c>
      <c r="S56" s="17">
        <v>18</v>
      </c>
      <c r="T56" s="17">
        <v>11</v>
      </c>
      <c r="U56" s="17">
        <v>14</v>
      </c>
      <c r="V56" s="17" t="s">
        <v>76</v>
      </c>
      <c r="W56" s="17" t="s">
        <v>76</v>
      </c>
      <c r="X56" s="17">
        <v>13</v>
      </c>
      <c r="Y56" s="17">
        <v>12</v>
      </c>
      <c r="Z56" s="17">
        <v>0</v>
      </c>
      <c r="AA56" s="17" t="s">
        <v>81</v>
      </c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21"/>
      <c r="CV56" s="17">
        <f>COUNTA(D56:CU56)</f>
        <v>24</v>
      </c>
      <c r="CW56" s="17">
        <f>AVERAGE(D56:CU56)</f>
        <v>13.357142857142858</v>
      </c>
      <c r="CX56" s="70">
        <f>ROUND(((CW53*CV53)+(CW56*CV56)+(CW59*CV59))/CX53,2)</f>
        <v>13.88</v>
      </c>
      <c r="CY56" s="72">
        <f>ROUND(((CW54*CV54)+(CW57*CV57)+(CW60*CV60))/CY53,2)</f>
        <v>14.45</v>
      </c>
      <c r="CZ56" s="74">
        <f>ROUND(((CX56*CX53)+(CY56*CY53))/CZ53,2)</f>
        <v>14.13</v>
      </c>
    </row>
    <row r="57" spans="1:104">
      <c r="A57" s="90"/>
      <c r="B57" s="78"/>
      <c r="C57" s="18" t="s">
        <v>14</v>
      </c>
      <c r="D57" s="18"/>
      <c r="E57" s="18"/>
      <c r="F57" s="18"/>
      <c r="G57" s="18"/>
      <c r="H57" s="18"/>
      <c r="I57" s="18"/>
      <c r="J57" s="18">
        <v>0</v>
      </c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9"/>
      <c r="CV57" s="18">
        <f>COUNTA(D57:CU57)</f>
        <v>1</v>
      </c>
      <c r="CW57" s="18">
        <f>AVERAGE(D57:CU57)</f>
        <v>0</v>
      </c>
      <c r="CX57" s="84"/>
      <c r="CY57" s="85"/>
      <c r="CZ57" s="82"/>
    </row>
    <row r="58" spans="1:104">
      <c r="A58" s="90"/>
      <c r="B58" s="78"/>
      <c r="C58" s="1" t="s">
        <v>18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V58" s="20">
        <f>SUM(CV56:CV57)</f>
        <v>25</v>
      </c>
      <c r="CW58" s="20">
        <f>((CW56*CV56)+(CW57*CV57))/CV58</f>
        <v>12.822857142857142</v>
      </c>
      <c r="CX58" s="71"/>
      <c r="CY58" s="73"/>
      <c r="CZ58" s="75"/>
    </row>
    <row r="59" spans="1:104">
      <c r="A59" s="91"/>
      <c r="B59" s="78" t="s">
        <v>30</v>
      </c>
      <c r="C59" s="17" t="s">
        <v>13</v>
      </c>
      <c r="D59" s="17"/>
      <c r="E59" s="17"/>
      <c r="F59" s="17"/>
      <c r="G59" s="17"/>
      <c r="H59" s="17"/>
      <c r="I59" s="17"/>
      <c r="J59" s="17"/>
      <c r="K59" s="17">
        <v>11</v>
      </c>
      <c r="L59" s="17" t="s">
        <v>82</v>
      </c>
      <c r="M59" s="17" t="s">
        <v>76</v>
      </c>
      <c r="N59" s="17">
        <v>17</v>
      </c>
      <c r="O59" s="17">
        <v>13</v>
      </c>
      <c r="P59" s="17">
        <v>14</v>
      </c>
      <c r="Q59" s="17" t="s">
        <v>81</v>
      </c>
      <c r="R59" s="17" t="s">
        <v>75</v>
      </c>
      <c r="S59" s="17" t="s">
        <v>81</v>
      </c>
      <c r="T59" s="17">
        <v>16</v>
      </c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21"/>
      <c r="CV59" s="17">
        <f>COUNTA(D59:CU59)</f>
        <v>10</v>
      </c>
      <c r="CW59" s="17">
        <f>AVERAGE(D59:CU59)</f>
        <v>14.2</v>
      </c>
    </row>
    <row r="60" spans="1:104">
      <c r="A60" s="91"/>
      <c r="B60" s="78"/>
      <c r="C60" s="18" t="s">
        <v>14</v>
      </c>
      <c r="D60" s="18" t="s">
        <v>73</v>
      </c>
      <c r="E60" s="18">
        <v>14</v>
      </c>
      <c r="F60" s="18">
        <v>15</v>
      </c>
      <c r="G60" s="18" t="s">
        <v>81</v>
      </c>
      <c r="H60" s="18" t="s">
        <v>73</v>
      </c>
      <c r="I60" s="18" t="s">
        <v>81</v>
      </c>
      <c r="J60" s="18">
        <v>14</v>
      </c>
      <c r="K60" s="18" t="s">
        <v>76</v>
      </c>
      <c r="L60" s="18">
        <v>14</v>
      </c>
      <c r="M60" s="18" t="s">
        <v>74</v>
      </c>
      <c r="N60" s="18">
        <v>14</v>
      </c>
      <c r="O60" s="18" t="s">
        <v>82</v>
      </c>
      <c r="P60" s="18" t="s">
        <v>71</v>
      </c>
      <c r="Q60" s="18" t="s">
        <v>73</v>
      </c>
      <c r="R60" s="18">
        <v>14</v>
      </c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9"/>
      <c r="CV60" s="18">
        <f>COUNTA(D60:CU60)</f>
        <v>15</v>
      </c>
      <c r="CW60" s="18">
        <f>AVERAGE(D60:CU60)</f>
        <v>14.166666666666666</v>
      </c>
    </row>
    <row r="61" spans="1:104">
      <c r="A61" s="91"/>
      <c r="B61" s="78"/>
      <c r="C61" s="1" t="s">
        <v>18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V61" s="20">
        <f>SUM(CV59:CV60)</f>
        <v>25</v>
      </c>
      <c r="CW61" s="20">
        <f>((CW59*CV59)+(CW60*CV60))/CV61</f>
        <v>14.18</v>
      </c>
    </row>
    <row r="71" spans="1:104">
      <c r="A71" s="11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H71" s="13"/>
      <c r="CI71" s="13"/>
      <c r="CJ71" s="13"/>
      <c r="CK71" s="13"/>
      <c r="CL71" s="13"/>
      <c r="CM71" s="13"/>
      <c r="CN71" s="13"/>
      <c r="CO71" s="13"/>
      <c r="CP71" s="13"/>
      <c r="CQ71" s="13"/>
      <c r="CR71" s="13"/>
      <c r="CS71" s="13"/>
      <c r="CT71" s="13"/>
      <c r="CV71" s="1" t="s">
        <v>16</v>
      </c>
      <c r="CW71" s="1" t="s">
        <v>17</v>
      </c>
      <c r="CX71" s="17" t="s">
        <v>20</v>
      </c>
      <c r="CY71" s="18" t="s">
        <v>23</v>
      </c>
      <c r="CZ71" s="20" t="s">
        <v>26</v>
      </c>
    </row>
    <row r="72" spans="1:104">
      <c r="A72" s="76" t="s">
        <v>83</v>
      </c>
      <c r="B72" s="78" t="s">
        <v>12</v>
      </c>
      <c r="C72" s="16" t="s">
        <v>13</v>
      </c>
      <c r="D72" s="16" t="s">
        <v>71</v>
      </c>
      <c r="E72" s="16">
        <v>15</v>
      </c>
      <c r="F72" s="16" t="s">
        <v>73</v>
      </c>
      <c r="G72" s="16" t="s">
        <v>73</v>
      </c>
      <c r="H72" s="16" t="s">
        <v>71</v>
      </c>
      <c r="I72" s="16" t="s">
        <v>71</v>
      </c>
      <c r="J72" s="16">
        <v>12</v>
      </c>
      <c r="K72" s="16">
        <v>12</v>
      </c>
      <c r="L72" s="16">
        <v>11</v>
      </c>
      <c r="M72" s="16">
        <v>16</v>
      </c>
      <c r="N72" s="16">
        <v>11</v>
      </c>
      <c r="O72" s="16" t="s">
        <v>71</v>
      </c>
      <c r="P72" s="16">
        <v>11</v>
      </c>
      <c r="Q72" s="16">
        <v>12</v>
      </c>
      <c r="R72" s="16">
        <v>10</v>
      </c>
      <c r="S72" s="16">
        <v>10</v>
      </c>
      <c r="T72" s="16" t="s">
        <v>70</v>
      </c>
      <c r="U72" s="16">
        <v>10</v>
      </c>
      <c r="V72" s="16">
        <v>10</v>
      </c>
      <c r="W72" s="16">
        <v>10</v>
      </c>
      <c r="X72" s="16">
        <v>10</v>
      </c>
      <c r="Y72" s="16">
        <v>10</v>
      </c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6"/>
      <c r="CQ72" s="16"/>
      <c r="CR72" s="16"/>
      <c r="CS72" s="16"/>
      <c r="CT72" s="16"/>
      <c r="CU72" s="21"/>
      <c r="CV72" s="17">
        <f>COUNTA(D72:CU72)</f>
        <v>22</v>
      </c>
      <c r="CW72" s="17">
        <f>AVERAGE(D72:CU72)</f>
        <v>11.333333333333334</v>
      </c>
      <c r="CX72" s="79">
        <f>CV72</f>
        <v>22</v>
      </c>
      <c r="CY72" s="80">
        <f>CV73</f>
        <v>4</v>
      </c>
      <c r="CZ72" s="81">
        <f>SUM(CX72:CY74)</f>
        <v>26</v>
      </c>
    </row>
    <row r="73" spans="1:104">
      <c r="A73" s="76"/>
      <c r="B73" s="78"/>
      <c r="C73" s="18" t="s">
        <v>14</v>
      </c>
      <c r="D73" s="18">
        <v>12</v>
      </c>
      <c r="E73" s="18">
        <v>12</v>
      </c>
      <c r="F73" s="18" t="s">
        <v>71</v>
      </c>
      <c r="G73" s="18">
        <v>11</v>
      </c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  <c r="CB73" s="18"/>
      <c r="CC73" s="18"/>
      <c r="CD73" s="18"/>
      <c r="CE73" s="18"/>
      <c r="CF73" s="18"/>
      <c r="CG73" s="18"/>
      <c r="CH73" s="18"/>
      <c r="CI73" s="18"/>
      <c r="CJ73" s="18"/>
      <c r="CK73" s="18"/>
      <c r="CL73" s="18"/>
      <c r="CM73" s="18"/>
      <c r="CN73" s="18"/>
      <c r="CO73" s="18"/>
      <c r="CP73" s="18"/>
      <c r="CQ73" s="18"/>
      <c r="CR73" s="18"/>
      <c r="CS73" s="18"/>
      <c r="CT73" s="18"/>
      <c r="CU73" s="19"/>
      <c r="CV73" s="18">
        <f>COUNTA(D73:CU73)</f>
        <v>4</v>
      </c>
      <c r="CW73" s="18">
        <f>AVERAGE(D73:CU73)</f>
        <v>11.666666666666666</v>
      </c>
      <c r="CX73" s="79"/>
      <c r="CY73" s="80"/>
      <c r="CZ73" s="81"/>
    </row>
    <row r="74" spans="1:104">
      <c r="A74" s="77"/>
      <c r="B74" s="78"/>
      <c r="C74" s="1" t="s">
        <v>18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V74" s="20">
        <f>SUM(CV72:CV73)</f>
        <v>26</v>
      </c>
      <c r="CW74" s="20">
        <f>((CW72*CV72)+(CW73*CV73))/CV74</f>
        <v>11.384615384615385</v>
      </c>
      <c r="CX74" s="79"/>
      <c r="CY74" s="80"/>
      <c r="CZ74" s="81"/>
    </row>
    <row r="75" spans="1:104">
      <c r="A75" s="6"/>
      <c r="B75" s="7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V75" s="8"/>
      <c r="CW75" s="8"/>
      <c r="CX75" s="17" t="s">
        <v>21</v>
      </c>
      <c r="CY75" s="18" t="s">
        <v>24</v>
      </c>
      <c r="CZ75" s="20" t="s">
        <v>27</v>
      </c>
    </row>
    <row r="76" spans="1:104">
      <c r="A76" s="6"/>
      <c r="B76" s="7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V76" s="8"/>
      <c r="CW76" s="8"/>
      <c r="CX76" s="70">
        <f>CW72</f>
        <v>11.333333333333334</v>
      </c>
      <c r="CY76" s="72">
        <f>CW73</f>
        <v>11.666666666666666</v>
      </c>
      <c r="CZ76" s="74">
        <f>CW74</f>
        <v>11.384615384615385</v>
      </c>
    </row>
    <row r="77" spans="1:104">
      <c r="A77" s="6"/>
      <c r="B77" s="7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8"/>
      <c r="CT77" s="8"/>
      <c r="CV77" s="8"/>
      <c r="CW77" s="8"/>
      <c r="CX77" s="71"/>
      <c r="CY77" s="73"/>
      <c r="CZ77" s="75"/>
    </row>
  </sheetData>
  <mergeCells count="69">
    <mergeCell ref="CY53:CY54"/>
    <mergeCell ref="CZ53:CZ54"/>
    <mergeCell ref="B56:B58"/>
    <mergeCell ref="CX56:CX58"/>
    <mergeCell ref="CY56:CY58"/>
    <mergeCell ref="CZ56:CZ58"/>
    <mergeCell ref="B48:B50"/>
    <mergeCell ref="A42:A50"/>
    <mergeCell ref="A53:A61"/>
    <mergeCell ref="B53:B55"/>
    <mergeCell ref="CX53:CX54"/>
    <mergeCell ref="B59:B61"/>
    <mergeCell ref="B42:B44"/>
    <mergeCell ref="CX42:CX43"/>
    <mergeCell ref="CY42:CY43"/>
    <mergeCell ref="CZ42:CZ43"/>
    <mergeCell ref="B45:B47"/>
    <mergeCell ref="CX45:CX47"/>
    <mergeCell ref="CY45:CY47"/>
    <mergeCell ref="CZ45:CZ47"/>
    <mergeCell ref="A34:A36"/>
    <mergeCell ref="B34:B36"/>
    <mergeCell ref="CX34:CX36"/>
    <mergeCell ref="CY34:CY36"/>
    <mergeCell ref="CZ34:CZ36"/>
    <mergeCell ref="A26:A28"/>
    <mergeCell ref="B26:B28"/>
    <mergeCell ref="CX26:CX28"/>
    <mergeCell ref="CY26:CY28"/>
    <mergeCell ref="CZ26:CZ28"/>
    <mergeCell ref="A18:A20"/>
    <mergeCell ref="B18:B20"/>
    <mergeCell ref="CX18:CX20"/>
    <mergeCell ref="CY18:CY20"/>
    <mergeCell ref="CZ18:CZ20"/>
    <mergeCell ref="B2:B4"/>
    <mergeCell ref="B5:B7"/>
    <mergeCell ref="A2:A7"/>
    <mergeCell ref="CX2:CX3"/>
    <mergeCell ref="CY2:CY3"/>
    <mergeCell ref="CX5:CX7"/>
    <mergeCell ref="CY5:CY7"/>
    <mergeCell ref="A10:A12"/>
    <mergeCell ref="B10:B12"/>
    <mergeCell ref="CX10:CX12"/>
    <mergeCell ref="CY10:CY12"/>
    <mergeCell ref="CZ10:CZ12"/>
    <mergeCell ref="CX14:CX15"/>
    <mergeCell ref="CY14:CY15"/>
    <mergeCell ref="CZ14:CZ15"/>
    <mergeCell ref="CZ2:CZ3"/>
    <mergeCell ref="CZ5:CZ7"/>
    <mergeCell ref="CX38:CX39"/>
    <mergeCell ref="CY38:CY39"/>
    <mergeCell ref="CZ38:CZ39"/>
    <mergeCell ref="CX22:CX23"/>
    <mergeCell ref="CY22:CY23"/>
    <mergeCell ref="CZ22:CZ23"/>
    <mergeCell ref="CX30:CX31"/>
    <mergeCell ref="CY30:CY31"/>
    <mergeCell ref="CZ30:CZ31"/>
    <mergeCell ref="CX76:CX77"/>
    <mergeCell ref="CY76:CY77"/>
    <mergeCell ref="CZ76:CZ77"/>
    <mergeCell ref="A72:A74"/>
    <mergeCell ref="B72:B74"/>
    <mergeCell ref="CX72:CX74"/>
    <mergeCell ref="CY72:CY74"/>
    <mergeCell ref="CZ72:CZ74"/>
  </mergeCells>
  <phoneticPr fontId="1" type="noConversion"/>
  <pageMargins left="0.75000000000000011" right="0.75000000000000011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view="pageLayout" workbookViewId="0">
      <selection activeCell="J18" sqref="J18"/>
    </sheetView>
  </sheetViews>
  <sheetFormatPr baseColWidth="10" defaultRowHeight="13" x14ac:dyDescent="0"/>
  <cols>
    <col min="1" max="1" width="11.5703125" bestFit="1" customWidth="1"/>
    <col min="3" max="3" width="6.28515625" bestFit="1" customWidth="1"/>
    <col min="4" max="4" width="7.28515625" bestFit="1" customWidth="1"/>
    <col min="5" max="5" width="6.28515625" bestFit="1" customWidth="1"/>
    <col min="6" max="6" width="7.28515625" bestFit="1" customWidth="1"/>
    <col min="7" max="7" width="6.42578125" customWidth="1"/>
    <col min="8" max="8" width="7.28515625" bestFit="1" customWidth="1"/>
  </cols>
  <sheetData>
    <row r="1" spans="1:12">
      <c r="A1" s="1"/>
      <c r="B1" s="1"/>
      <c r="C1" s="92" t="s">
        <v>45</v>
      </c>
      <c r="D1" s="93"/>
      <c r="E1" s="92" t="s">
        <v>46</v>
      </c>
      <c r="F1" s="93"/>
      <c r="G1" s="92" t="s">
        <v>47</v>
      </c>
      <c r="H1" s="93"/>
      <c r="I1" s="92" t="s">
        <v>48</v>
      </c>
      <c r="J1" s="93"/>
      <c r="K1" s="95" t="s">
        <v>49</v>
      </c>
      <c r="L1" s="96"/>
    </row>
    <row r="2" spans="1:12">
      <c r="A2" s="1"/>
      <c r="B2" s="1"/>
      <c r="C2" s="2" t="s">
        <v>50</v>
      </c>
      <c r="D2" s="3" t="s">
        <v>51</v>
      </c>
      <c r="E2" s="2" t="s">
        <v>50</v>
      </c>
      <c r="F2" s="3" t="s">
        <v>51</v>
      </c>
      <c r="G2" s="2" t="s">
        <v>50</v>
      </c>
      <c r="H2" s="3" t="s">
        <v>51</v>
      </c>
      <c r="I2" s="2" t="s">
        <v>50</v>
      </c>
      <c r="J2" s="3" t="s">
        <v>51</v>
      </c>
      <c r="K2" s="26" t="s">
        <v>60</v>
      </c>
      <c r="L2" s="27" t="s">
        <v>61</v>
      </c>
    </row>
    <row r="3" spans="1:12">
      <c r="A3" s="87" t="s">
        <v>41</v>
      </c>
      <c r="B3" s="22" t="s">
        <v>52</v>
      </c>
      <c r="C3" s="17">
        <f>SPORTS!CV45</f>
        <v>44</v>
      </c>
      <c r="D3" s="17">
        <f>SPORTS!CW45</f>
        <v>12.482758620689655</v>
      </c>
      <c r="E3" s="17">
        <f>SPORTS!CV42</f>
        <v>11</v>
      </c>
      <c r="F3" s="17">
        <f>SPORTS!CW42</f>
        <v>9.7142857142857135</v>
      </c>
      <c r="G3" s="17">
        <f>SPORTS!CV59</f>
        <v>10</v>
      </c>
      <c r="H3" s="17">
        <f>SPORTS!CW59</f>
        <v>14.2</v>
      </c>
      <c r="I3" s="17">
        <f>SUM(C3,E3,G3)</f>
        <v>65</v>
      </c>
      <c r="J3" s="17">
        <f>ROUND(((D3*C3)+(F3*E3)+(H3*G3))/I3,2)</f>
        <v>12.28</v>
      </c>
      <c r="K3" s="74">
        <f>SUM(I3:I4)</f>
        <v>106</v>
      </c>
      <c r="L3" s="74">
        <f>ROUND(((J3*I3)+(J4*I4))/K3,2)</f>
        <v>12.21</v>
      </c>
    </row>
    <row r="4" spans="1:12">
      <c r="A4" s="89"/>
      <c r="B4" s="23" t="s">
        <v>53</v>
      </c>
      <c r="C4" s="18">
        <f>SPORTS!CV46</f>
        <v>4</v>
      </c>
      <c r="D4" s="18">
        <f>SPORTS!CW46</f>
        <v>13</v>
      </c>
      <c r="E4" s="18">
        <f>SPORTS!CV43</f>
        <v>22</v>
      </c>
      <c r="F4" s="18">
        <f>SPORTS!CW43</f>
        <v>10.5</v>
      </c>
      <c r="G4" s="18">
        <f>SPORTS!CV60</f>
        <v>15</v>
      </c>
      <c r="H4" s="18">
        <f>SPORTS!CW60</f>
        <v>14.166666666666666</v>
      </c>
      <c r="I4" s="18">
        <f t="shared" ref="I4:I18" si="0">SUM(C4,E4,G4)</f>
        <v>41</v>
      </c>
      <c r="J4" s="18">
        <f t="shared" ref="J4:J18" si="1">ROUND(((D4*C4)+(F4*E4)+(H4*G4))/I4,2)</f>
        <v>12.09</v>
      </c>
      <c r="K4" s="75"/>
      <c r="L4" s="75"/>
    </row>
    <row r="5" spans="1:12">
      <c r="A5" s="87" t="s">
        <v>54</v>
      </c>
      <c r="B5" s="22" t="s">
        <v>52</v>
      </c>
      <c r="C5" s="24"/>
      <c r="D5" s="24"/>
      <c r="E5" s="24"/>
      <c r="F5" s="24"/>
      <c r="G5" s="17">
        <f>SPORTS!CV18</f>
        <v>13</v>
      </c>
      <c r="H5" s="17">
        <f>SPORTS!CW18</f>
        <v>14.222222222222221</v>
      </c>
      <c r="I5" s="17">
        <f t="shared" si="0"/>
        <v>13</v>
      </c>
      <c r="J5" s="17">
        <f t="shared" si="1"/>
        <v>14.22</v>
      </c>
      <c r="K5" s="74">
        <f>SUM(I5:I6)</f>
        <v>32</v>
      </c>
      <c r="L5" s="74">
        <f t="shared" ref="L5" si="2">ROUND(((J5*I5)+(J6*I6))/K5,2)</f>
        <v>14.39</v>
      </c>
    </row>
    <row r="6" spans="1:12">
      <c r="A6" s="89"/>
      <c r="B6" s="23" t="s">
        <v>53</v>
      </c>
      <c r="C6" s="25"/>
      <c r="D6" s="25"/>
      <c r="E6" s="25"/>
      <c r="F6" s="25"/>
      <c r="G6" s="18">
        <f>SPORTS!CV19</f>
        <v>19</v>
      </c>
      <c r="H6" s="18">
        <f>SPORTS!CW19</f>
        <v>14.5</v>
      </c>
      <c r="I6" s="18">
        <f t="shared" si="0"/>
        <v>19</v>
      </c>
      <c r="J6" s="18">
        <f t="shared" si="1"/>
        <v>14.5</v>
      </c>
      <c r="K6" s="75"/>
      <c r="L6" s="75"/>
    </row>
    <row r="7" spans="1:12">
      <c r="A7" s="87" t="s">
        <v>55</v>
      </c>
      <c r="B7" s="22" t="s">
        <v>52</v>
      </c>
      <c r="C7" s="17">
        <f>SPORTS!CV10</f>
        <v>67</v>
      </c>
      <c r="D7" s="17">
        <f>SPORTS!CW10</f>
        <v>15.057142857142857</v>
      </c>
      <c r="E7" s="24"/>
      <c r="F7" s="24"/>
      <c r="G7" s="24"/>
      <c r="H7" s="24"/>
      <c r="I7" s="17">
        <f t="shared" si="0"/>
        <v>67</v>
      </c>
      <c r="J7" s="17">
        <f t="shared" si="1"/>
        <v>15.06</v>
      </c>
      <c r="K7" s="74">
        <f t="shared" ref="K7" si="3">SUM(I7:I8)</f>
        <v>74</v>
      </c>
      <c r="L7" s="74">
        <f t="shared" ref="L7" si="4">ROUND(((J7*I7)+(J8*I8))/K7,2)</f>
        <v>14.79</v>
      </c>
    </row>
    <row r="8" spans="1:12">
      <c r="A8" s="89"/>
      <c r="B8" s="23" t="s">
        <v>53</v>
      </c>
      <c r="C8" s="18">
        <f>SPORTS!CV11</f>
        <v>7</v>
      </c>
      <c r="D8" s="18">
        <f>SPORTS!CW11</f>
        <v>12.2</v>
      </c>
      <c r="E8" s="25"/>
      <c r="F8" s="25"/>
      <c r="G8" s="25"/>
      <c r="H8" s="25"/>
      <c r="I8" s="18">
        <f t="shared" si="0"/>
        <v>7</v>
      </c>
      <c r="J8" s="18">
        <f t="shared" si="1"/>
        <v>12.2</v>
      </c>
      <c r="K8" s="75"/>
      <c r="L8" s="75"/>
    </row>
    <row r="9" spans="1:12">
      <c r="A9" s="87" t="s">
        <v>56</v>
      </c>
      <c r="B9" s="22" t="s">
        <v>52</v>
      </c>
      <c r="C9" s="24"/>
      <c r="D9" s="24"/>
      <c r="E9" s="24"/>
      <c r="F9" s="24"/>
      <c r="G9" s="17">
        <f>SPORTS!CV26</f>
        <v>23</v>
      </c>
      <c r="H9" s="17">
        <f>SPORTS!CW26</f>
        <v>15</v>
      </c>
      <c r="I9" s="17">
        <f t="shared" si="0"/>
        <v>23</v>
      </c>
      <c r="J9" s="17">
        <f t="shared" si="1"/>
        <v>15</v>
      </c>
      <c r="K9" s="74">
        <f t="shared" ref="K9" si="5">SUM(I9:I10)</f>
        <v>59</v>
      </c>
      <c r="L9" s="74">
        <f t="shared" ref="L9" si="6">ROUND(((J9*I9)+(J10*I10))/K9,2)</f>
        <v>15.26</v>
      </c>
    </row>
    <row r="10" spans="1:12">
      <c r="A10" s="89"/>
      <c r="B10" s="23" t="s">
        <v>53</v>
      </c>
      <c r="C10" s="25"/>
      <c r="D10" s="25"/>
      <c r="E10" s="25"/>
      <c r="F10" s="25"/>
      <c r="G10" s="18">
        <f>SPORTS!CV27</f>
        <v>36</v>
      </c>
      <c r="H10" s="18">
        <f>SPORTS!CW27</f>
        <v>15.428571428571429</v>
      </c>
      <c r="I10" s="18">
        <f t="shared" si="0"/>
        <v>36</v>
      </c>
      <c r="J10" s="18">
        <f t="shared" si="1"/>
        <v>15.43</v>
      </c>
      <c r="K10" s="75"/>
      <c r="L10" s="75"/>
    </row>
    <row r="11" spans="1:12">
      <c r="A11" s="87" t="s">
        <v>43</v>
      </c>
      <c r="B11" s="22" t="s">
        <v>52</v>
      </c>
      <c r="C11" s="17">
        <f>SPORTS!CV56</f>
        <v>24</v>
      </c>
      <c r="D11" s="17">
        <f>SPORTS!CW56</f>
        <v>13.357142857142858</v>
      </c>
      <c r="E11" s="17">
        <f>SPORTS!CV53</f>
        <v>2</v>
      </c>
      <c r="F11" s="17">
        <f>SPORTS!CW53</f>
        <v>18.5</v>
      </c>
      <c r="G11" s="17">
        <f>SPORTS!CV59</f>
        <v>10</v>
      </c>
      <c r="H11" s="17">
        <f>SPORTS!CW59</f>
        <v>14.2</v>
      </c>
      <c r="I11" s="17">
        <f t="shared" si="0"/>
        <v>36</v>
      </c>
      <c r="J11" s="17">
        <f t="shared" si="1"/>
        <v>13.88</v>
      </c>
      <c r="K11" s="74">
        <f t="shared" ref="K11" si="7">SUM(I11:I12)</f>
        <v>64</v>
      </c>
      <c r="L11" s="74">
        <f t="shared" ref="L11" si="8">ROUND(((J11*I11)+(J12*I12))/K11,2)</f>
        <v>14.13</v>
      </c>
    </row>
    <row r="12" spans="1:12">
      <c r="A12" s="89"/>
      <c r="B12" s="23" t="s">
        <v>53</v>
      </c>
      <c r="C12" s="18">
        <f>SPORTS!CV57</f>
        <v>1</v>
      </c>
      <c r="D12" s="18">
        <f>SPORTS!CW57</f>
        <v>0</v>
      </c>
      <c r="E12" s="18">
        <f>SPORTS!CV54</f>
        <v>12</v>
      </c>
      <c r="F12" s="18">
        <f>SPORTS!CW54</f>
        <v>16</v>
      </c>
      <c r="G12" s="18">
        <f>SPORTS!CV60</f>
        <v>15</v>
      </c>
      <c r="H12" s="18">
        <f>SPORTS!CW60</f>
        <v>14.166666666666666</v>
      </c>
      <c r="I12" s="18">
        <f t="shared" si="0"/>
        <v>28</v>
      </c>
      <c r="J12" s="18">
        <f t="shared" si="1"/>
        <v>14.45</v>
      </c>
      <c r="K12" s="75"/>
      <c r="L12" s="75"/>
    </row>
    <row r="13" spans="1:12">
      <c r="A13" s="87" t="s">
        <v>38</v>
      </c>
      <c r="B13" s="22" t="s">
        <v>52</v>
      </c>
      <c r="C13" s="24"/>
      <c r="D13" s="24"/>
      <c r="E13" s="17">
        <f>SPORTS!CV34</f>
        <v>13</v>
      </c>
      <c r="F13" s="17">
        <f>SPORTS!CW34</f>
        <v>11.416666666666666</v>
      </c>
      <c r="G13" s="24"/>
      <c r="H13" s="24"/>
      <c r="I13" s="17">
        <f t="shared" si="0"/>
        <v>13</v>
      </c>
      <c r="J13" s="17">
        <f t="shared" si="1"/>
        <v>11.42</v>
      </c>
      <c r="K13" s="74">
        <f t="shared" ref="K13" si="9">SUM(I13:I14)</f>
        <v>43</v>
      </c>
      <c r="L13" s="74">
        <f t="shared" ref="L13" si="10">ROUND(((J13*I13)+(J14*I14))/K13,2)</f>
        <v>12.31</v>
      </c>
    </row>
    <row r="14" spans="1:12">
      <c r="A14" s="89"/>
      <c r="B14" s="23" t="s">
        <v>53</v>
      </c>
      <c r="C14" s="25"/>
      <c r="D14" s="25"/>
      <c r="E14" s="18">
        <f>SPORTS!CV35</f>
        <v>30</v>
      </c>
      <c r="F14" s="18">
        <f>SPORTS!CW35</f>
        <v>12.692307692307692</v>
      </c>
      <c r="G14" s="25"/>
      <c r="H14" s="25"/>
      <c r="I14" s="18">
        <f t="shared" si="0"/>
        <v>30</v>
      </c>
      <c r="J14" s="18">
        <f t="shared" si="1"/>
        <v>12.69</v>
      </c>
      <c r="K14" s="75"/>
      <c r="L14" s="75"/>
    </row>
    <row r="15" spans="1:12">
      <c r="A15" s="94" t="s">
        <v>83</v>
      </c>
      <c r="B15" s="47" t="s">
        <v>52</v>
      </c>
      <c r="C15" s="48">
        <v>22</v>
      </c>
      <c r="D15" s="48">
        <v>11.33</v>
      </c>
      <c r="E15" s="17"/>
      <c r="F15" s="17"/>
      <c r="G15" s="49"/>
      <c r="H15" s="49"/>
      <c r="I15" s="48"/>
      <c r="J15" s="48"/>
      <c r="K15" s="74">
        <v>26</v>
      </c>
      <c r="L15" s="74">
        <v>11.38</v>
      </c>
    </row>
    <row r="16" spans="1:12">
      <c r="A16" s="89"/>
      <c r="B16" s="46" t="s">
        <v>53</v>
      </c>
      <c r="C16" s="18">
        <v>4</v>
      </c>
      <c r="D16" s="18">
        <v>11.66</v>
      </c>
      <c r="E16" s="18"/>
      <c r="F16" s="18"/>
      <c r="G16" s="25"/>
      <c r="H16" s="25"/>
      <c r="I16" s="18"/>
      <c r="J16" s="18"/>
      <c r="K16" s="75"/>
      <c r="L16" s="75"/>
    </row>
    <row r="17" spans="1:12">
      <c r="A17" s="87" t="s">
        <v>10</v>
      </c>
      <c r="B17" s="22" t="s">
        <v>52</v>
      </c>
      <c r="C17" s="17">
        <f>SPORTS!CV5</f>
        <v>49</v>
      </c>
      <c r="D17" s="17">
        <f>SPORTS!CW5</f>
        <v>13</v>
      </c>
      <c r="E17" s="17">
        <f>SPORTS!CV2</f>
        <v>13</v>
      </c>
      <c r="F17" s="17">
        <f>SPORTS!CW2</f>
        <v>10.818181818181818</v>
      </c>
      <c r="G17" s="24"/>
      <c r="H17" s="24"/>
      <c r="I17" s="17">
        <f t="shared" si="0"/>
        <v>62</v>
      </c>
      <c r="J17" s="17">
        <f t="shared" si="1"/>
        <v>12.54</v>
      </c>
      <c r="K17" s="74">
        <f t="shared" ref="K17" si="11">SUM(I17:I18)</f>
        <v>100</v>
      </c>
      <c r="L17" s="74">
        <f t="shared" ref="L17" si="12">ROUND(((J17*I17)+(J18*I18))/K17,2)</f>
        <v>13.27</v>
      </c>
    </row>
    <row r="18" spans="1:12">
      <c r="A18" s="89"/>
      <c r="B18" s="23" t="s">
        <v>53</v>
      </c>
      <c r="C18" s="18">
        <f>SPORTS!CV6</f>
        <v>4</v>
      </c>
      <c r="D18" s="18">
        <f>SPORTS!CW6</f>
        <v>16.666666666666668</v>
      </c>
      <c r="E18" s="18">
        <f>SPORTS!CV3</f>
        <v>34</v>
      </c>
      <c r="F18" s="18">
        <f>SPORTS!CW3</f>
        <v>14.1875</v>
      </c>
      <c r="G18" s="25"/>
      <c r="H18" s="25"/>
      <c r="I18" s="18">
        <f t="shared" si="0"/>
        <v>38</v>
      </c>
      <c r="J18" s="18">
        <f t="shared" si="1"/>
        <v>14.45</v>
      </c>
      <c r="K18" s="75"/>
      <c r="L18" s="75"/>
    </row>
    <row r="19" spans="1:12">
      <c r="A19" s="28" t="s">
        <v>57</v>
      </c>
      <c r="B19" s="17"/>
      <c r="C19" s="29">
        <f>SUM(C3,C5,C7,C9,C11,C13,C17)</f>
        <v>184</v>
      </c>
      <c r="D19" s="17">
        <f>ROUND(((D3*C3)+(D5*C5)+(D7*C7)+(D9*C9)+(D11*C11)+(D13*C13)+(D17*C17))/C19,2)</f>
        <v>13.67</v>
      </c>
      <c r="E19" s="29">
        <f>SUM(E3,E5,E7,E9,E11,E13,E17)</f>
        <v>39</v>
      </c>
      <c r="F19" s="17">
        <f>ROUND(((F3*E3)+(F5*E5)+(F7*E7)+(F9*E9)+(F11*E11)+(F13*E13)+(F17*E17))/E19,2)</f>
        <v>11.1</v>
      </c>
      <c r="G19" s="29">
        <f>SUM(G3,G5,G7,G9,G11,G13,G17)</f>
        <v>56</v>
      </c>
      <c r="H19" s="17">
        <f>ROUND(((H3*G3)+(H5*G5)+(H7*G7)+(H9*G9)+(H11*G11)+(H13*G13)+(H17*G17))/G19,2)</f>
        <v>14.53</v>
      </c>
      <c r="I19" s="29">
        <f>SUM(I3,I5,I7,I9,I11,I13,I17)</f>
        <v>279</v>
      </c>
      <c r="J19" s="17">
        <f>ROUND(((J3*I3)+(J5*I5)+(J7*I7)+(J9*I9)+(J11*I11)+(J13*I13)+(J17*I17))/I19,2)</f>
        <v>13.49</v>
      </c>
      <c r="K19" s="74">
        <f>SUM(K3:K18)</f>
        <v>504</v>
      </c>
      <c r="L19" s="74">
        <f>ROUND(((L3*K3)+(L5*K5)+(L7*K7)+(L9*K9)+(L11*K11)+(L13*K13)+(L17*K17))/K19,2)</f>
        <v>12.92</v>
      </c>
    </row>
    <row r="20" spans="1:12">
      <c r="A20" s="30" t="s">
        <v>58</v>
      </c>
      <c r="B20" s="18"/>
      <c r="C20" s="31">
        <f>SUM(C4,C6,C8,C10,C12,C14,C18)</f>
        <v>16</v>
      </c>
      <c r="D20" s="18">
        <f>ROUND(((D4*C4)+(D6*C6)+(D8*C8)+(D10*C10)+(D12*C12)+(D14*C14)+(D18*C18))/C20,2)</f>
        <v>12.75</v>
      </c>
      <c r="E20" s="31">
        <f>SUM(E4,E6,E8,E10,E12,E14,E18)</f>
        <v>98</v>
      </c>
      <c r="F20" s="18">
        <f>ROUND(((F4*E4)+(F6*E6)+(F8*E8)+(F10*E10)+(F12*E12)+(F14*E14)+(F18*E18))/E20,2)</f>
        <v>13.12</v>
      </c>
      <c r="G20" s="31">
        <f>SUM(G4,G6,G8,G10,G12,G14,G18)</f>
        <v>85</v>
      </c>
      <c r="H20" s="18">
        <f>ROUND(((H4*G4)+(H6*G6)+(H8*G8)+(H10*G10)+(H12*G12)+(H14*G14)+(H18*G18))/G20,2)</f>
        <v>14.78</v>
      </c>
      <c r="I20" s="31">
        <f>SUM(I4,I6,I8,I10,I12,I14,I18)</f>
        <v>199</v>
      </c>
      <c r="J20" s="18">
        <f>ROUND(((J4*I4)+(J6*I6)+(J8*I8)+(J10*I10)+(J12*I12)+(J14*I14)+(J18*I18))/I20,2)</f>
        <v>13.8</v>
      </c>
      <c r="K20" s="75"/>
      <c r="L20" s="75"/>
    </row>
    <row r="21" spans="1:12">
      <c r="A21" s="32" t="s">
        <v>59</v>
      </c>
      <c r="B21" s="20"/>
      <c r="C21" s="20">
        <f>SUM(C19:C20)</f>
        <v>200</v>
      </c>
      <c r="D21" s="20">
        <f>ROUND(((D19*C19)+(D20*C20))/C21,2)</f>
        <v>13.6</v>
      </c>
      <c r="E21" s="20">
        <f>SUM(E19:E20)</f>
        <v>137</v>
      </c>
      <c r="F21" s="20">
        <f>ROUND(((F19*E19)+(F20*E20))/E21,2)</f>
        <v>12.54</v>
      </c>
      <c r="G21" s="20">
        <f>SUM(G19:G20)</f>
        <v>141</v>
      </c>
      <c r="H21" s="20">
        <f>ROUND(((H19*G19)+(H20*G20))/G21,2)</f>
        <v>14.68</v>
      </c>
      <c r="I21" s="20">
        <f>SUM(I19:I20)</f>
        <v>478</v>
      </c>
      <c r="J21" s="20">
        <f>ROUND(((J19*I19)+(J20*I20))/I21,2)</f>
        <v>13.62</v>
      </c>
      <c r="K21" s="20">
        <v>1008</v>
      </c>
      <c r="L21" s="20">
        <v>12.8</v>
      </c>
    </row>
  </sheetData>
  <mergeCells count="31">
    <mergeCell ref="A15:A16"/>
    <mergeCell ref="L19:L20"/>
    <mergeCell ref="K1:L1"/>
    <mergeCell ref="A11:A12"/>
    <mergeCell ref="L11:L12"/>
    <mergeCell ref="A13:A14"/>
    <mergeCell ref="L13:L14"/>
    <mergeCell ref="A17:A18"/>
    <mergeCell ref="L17:L18"/>
    <mergeCell ref="A5:A6"/>
    <mergeCell ref="L5:L6"/>
    <mergeCell ref="A7:A8"/>
    <mergeCell ref="L7:L8"/>
    <mergeCell ref="A9:A10"/>
    <mergeCell ref="L9:L10"/>
    <mergeCell ref="C1:D1"/>
    <mergeCell ref="E1:F1"/>
    <mergeCell ref="G1:H1"/>
    <mergeCell ref="I1:J1"/>
    <mergeCell ref="A3:A4"/>
    <mergeCell ref="L3:L4"/>
    <mergeCell ref="K3:K4"/>
    <mergeCell ref="L15:L16"/>
    <mergeCell ref="K17:K18"/>
    <mergeCell ref="K19:K20"/>
    <mergeCell ref="K5:K6"/>
    <mergeCell ref="K7:K8"/>
    <mergeCell ref="K9:K10"/>
    <mergeCell ref="K11:K12"/>
    <mergeCell ref="K13:K14"/>
    <mergeCell ref="K15:K16"/>
  </mergeCells>
  <phoneticPr fontId="1" type="noConversion"/>
  <pageMargins left="0.75000000000000011" right="0.75000000000000011" top="1" bottom="1" header="0.5" footer="0.5"/>
  <pageSetup orientation="landscape" horizontalDpi="4294967292" verticalDpi="4294967292"/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5"/>
  <sheetViews>
    <sheetView tabSelected="1" workbookViewId="0">
      <pane xSplit="2" ySplit="2" topLeftCell="C10" activePane="bottomRight" state="frozen"/>
      <selection pane="topRight" activeCell="C1" sqref="C1"/>
      <selection pane="bottomLeft" activeCell="A3" sqref="A3"/>
      <selection pane="bottomRight" activeCell="P41" sqref="P41"/>
    </sheetView>
  </sheetViews>
  <sheetFormatPr baseColWidth="10" defaultRowHeight="13" x14ac:dyDescent="0"/>
  <cols>
    <col min="1" max="1" width="13.5703125" bestFit="1" customWidth="1"/>
    <col min="3" max="3" width="8.28515625" bestFit="1" customWidth="1"/>
    <col min="4" max="4" width="6.5703125" bestFit="1" customWidth="1"/>
    <col min="5" max="5" width="8.28515625" bestFit="1" customWidth="1"/>
    <col min="6" max="6" width="6.5703125" bestFit="1" customWidth="1"/>
    <col min="7" max="7" width="8.28515625" bestFit="1" customWidth="1"/>
    <col min="8" max="8" width="6.5703125" bestFit="1" customWidth="1"/>
    <col min="9" max="9" width="8.28515625" bestFit="1" customWidth="1"/>
    <col min="10" max="10" width="6.5703125" bestFit="1" customWidth="1"/>
    <col min="11" max="11" width="8.28515625" bestFit="1" customWidth="1"/>
    <col min="12" max="12" width="6.5703125" bestFit="1" customWidth="1"/>
    <col min="13" max="13" width="8.28515625" bestFit="1" customWidth="1"/>
    <col min="14" max="14" width="6.5703125" bestFit="1" customWidth="1"/>
    <col min="15" max="15" width="8.28515625" bestFit="1" customWidth="1"/>
    <col min="16" max="16" width="5.28515625" bestFit="1" customWidth="1"/>
    <col min="17" max="17" width="8.28515625" bestFit="1" customWidth="1"/>
    <col min="18" max="18" width="6.5703125" bestFit="1" customWidth="1"/>
    <col min="19" max="19" width="8.28515625" bestFit="1" customWidth="1"/>
    <col min="20" max="20" width="6.5703125" bestFit="1" customWidth="1"/>
    <col min="21" max="21" width="8.28515625" bestFit="1" customWidth="1"/>
    <col min="22" max="22" width="5.42578125" bestFit="1" customWidth="1"/>
    <col min="23" max="23" width="8.28515625" bestFit="1" customWidth="1"/>
    <col min="24" max="24" width="8" style="63" bestFit="1" customWidth="1"/>
  </cols>
  <sheetData>
    <row r="1" spans="1:25" ht="14">
      <c r="A1" s="4"/>
      <c r="B1" s="4"/>
      <c r="C1" s="104" t="s">
        <v>1</v>
      </c>
      <c r="D1" s="105"/>
      <c r="E1" s="106" t="s">
        <v>64</v>
      </c>
      <c r="F1" s="107"/>
      <c r="G1" s="102" t="s">
        <v>65</v>
      </c>
      <c r="H1" s="103"/>
      <c r="I1" s="102" t="s">
        <v>92</v>
      </c>
      <c r="J1" s="103"/>
      <c r="K1" s="102" t="s">
        <v>66</v>
      </c>
      <c r="L1" s="103"/>
      <c r="M1" s="102" t="s">
        <v>67</v>
      </c>
      <c r="N1" s="103"/>
      <c r="O1" s="102" t="s">
        <v>0</v>
      </c>
      <c r="P1" s="103"/>
      <c r="Q1" s="108" t="s">
        <v>90</v>
      </c>
      <c r="R1" s="103"/>
      <c r="S1" s="102" t="s">
        <v>69</v>
      </c>
      <c r="T1" s="103"/>
      <c r="U1" s="102" t="s">
        <v>68</v>
      </c>
      <c r="V1" s="103"/>
      <c r="W1" s="102" t="s">
        <v>48</v>
      </c>
      <c r="X1" s="103"/>
      <c r="Y1" s="42" t="s">
        <v>49</v>
      </c>
    </row>
    <row r="2" spans="1:25" ht="14">
      <c r="A2" s="4"/>
      <c r="B2" s="4"/>
      <c r="C2" s="2" t="s">
        <v>50</v>
      </c>
      <c r="D2" s="5" t="s">
        <v>51</v>
      </c>
      <c r="E2" s="44" t="s">
        <v>50</v>
      </c>
      <c r="F2" s="45" t="s">
        <v>51</v>
      </c>
      <c r="G2" s="2" t="s">
        <v>50</v>
      </c>
      <c r="H2" s="5" t="s">
        <v>51</v>
      </c>
      <c r="I2" s="2" t="s">
        <v>50</v>
      </c>
      <c r="J2" s="5" t="s">
        <v>51</v>
      </c>
      <c r="K2" s="2" t="s">
        <v>50</v>
      </c>
      <c r="L2" s="5" t="s">
        <v>51</v>
      </c>
      <c r="M2" s="2" t="s">
        <v>50</v>
      </c>
      <c r="N2" s="5" t="s">
        <v>51</v>
      </c>
      <c r="O2" s="2" t="s">
        <v>50</v>
      </c>
      <c r="P2" s="5" t="s">
        <v>51</v>
      </c>
      <c r="Q2" s="2" t="s">
        <v>50</v>
      </c>
      <c r="R2" s="5" t="s">
        <v>51</v>
      </c>
      <c r="S2" s="2" t="s">
        <v>50</v>
      </c>
      <c r="T2" s="5" t="s">
        <v>51</v>
      </c>
      <c r="U2" s="2" t="s">
        <v>50</v>
      </c>
      <c r="V2" s="5" t="s">
        <v>51</v>
      </c>
      <c r="W2" s="61" t="s">
        <v>50</v>
      </c>
      <c r="X2" s="62" t="s">
        <v>51</v>
      </c>
      <c r="Y2" s="42"/>
    </row>
    <row r="3" spans="1:25" ht="14">
      <c r="A3" s="97" t="s">
        <v>41</v>
      </c>
      <c r="B3" s="33" t="s">
        <v>52</v>
      </c>
      <c r="C3" s="33"/>
      <c r="D3" s="33"/>
      <c r="E3" s="34">
        <f>PROFS!I3</f>
        <v>65</v>
      </c>
      <c r="F3" s="34">
        <f>PROFS!J3</f>
        <v>12.28</v>
      </c>
      <c r="G3" s="34">
        <v>58</v>
      </c>
      <c r="H3" s="34">
        <v>13.58</v>
      </c>
      <c r="I3" s="34"/>
      <c r="J3" s="34"/>
      <c r="K3" s="34">
        <v>16</v>
      </c>
      <c r="L3" s="34">
        <v>13.46</v>
      </c>
      <c r="M3" s="34">
        <v>13</v>
      </c>
      <c r="N3" s="34">
        <v>13.37</v>
      </c>
      <c r="O3" s="34">
        <v>16</v>
      </c>
      <c r="P3" s="34">
        <v>11.75</v>
      </c>
      <c r="Q3" s="34"/>
      <c r="R3" s="34"/>
      <c r="S3" s="34"/>
      <c r="T3" s="34"/>
      <c r="U3" s="34"/>
      <c r="V3" s="34"/>
      <c r="W3" s="60">
        <f>U3+S3+Q3+O3+M3+K3+I3+G3+E3+C3</f>
        <v>168</v>
      </c>
      <c r="X3" s="64">
        <f>(U3*V3+S3*T3+Q3*R3+O3*P3+M3*N3+K3*L3+I3*J3+G3*H3+E3*F3+C3*D3)/W3</f>
        <v>12.875059523809522</v>
      </c>
      <c r="Y3" s="99"/>
    </row>
    <row r="4" spans="1:25" ht="14">
      <c r="A4" s="98"/>
      <c r="B4" s="35" t="s">
        <v>53</v>
      </c>
      <c r="C4" s="35"/>
      <c r="D4" s="35"/>
      <c r="E4" s="36">
        <f>PROFS!I4</f>
        <v>41</v>
      </c>
      <c r="F4" s="36">
        <f>PROFS!J4</f>
        <v>12.09</v>
      </c>
      <c r="G4" s="36">
        <v>17</v>
      </c>
      <c r="H4" s="36">
        <v>14.68</v>
      </c>
      <c r="I4" s="36"/>
      <c r="J4" s="36"/>
      <c r="K4" s="36">
        <v>14</v>
      </c>
      <c r="L4" s="36">
        <v>15.21</v>
      </c>
      <c r="M4" s="36">
        <v>17</v>
      </c>
      <c r="N4" s="36">
        <v>14.1</v>
      </c>
      <c r="O4" s="36">
        <v>23</v>
      </c>
      <c r="P4" s="36">
        <v>13.4</v>
      </c>
      <c r="Q4" s="36"/>
      <c r="R4" s="36"/>
      <c r="S4" s="36"/>
      <c r="T4" s="36"/>
      <c r="U4" s="36"/>
      <c r="V4" s="65"/>
      <c r="W4" s="66">
        <f t="shared" ref="W4:W45" si="0">U4+S4+Q4+O4+M4+K4+I4+G4+E4+C4</f>
        <v>112</v>
      </c>
      <c r="X4" s="67">
        <f t="shared" ref="X4:X45" si="1">(U4*V4+S4*T4+Q4*R4+O4*P4+M4*N4+K4*L4+I4*J4+G4*H4+E4*F4+C4*D4)/W4</f>
        <v>13.447232142857143</v>
      </c>
      <c r="Y4" s="100"/>
    </row>
    <row r="5" spans="1:25" ht="14">
      <c r="A5" s="97" t="s">
        <v>8</v>
      </c>
      <c r="B5" s="33" t="s">
        <v>5</v>
      </c>
      <c r="C5" s="33"/>
      <c r="D5" s="33"/>
      <c r="E5" s="38"/>
      <c r="F5" s="38"/>
      <c r="G5" s="34"/>
      <c r="H5" s="34"/>
      <c r="I5" s="34"/>
      <c r="J5" s="34"/>
      <c r="K5" s="34"/>
      <c r="L5" s="34"/>
      <c r="M5" s="34"/>
      <c r="N5" s="34"/>
      <c r="O5" s="34">
        <v>7</v>
      </c>
      <c r="P5" s="34">
        <v>12.2</v>
      </c>
      <c r="Q5" s="34">
        <v>14</v>
      </c>
      <c r="R5" s="34">
        <v>13</v>
      </c>
      <c r="S5" s="34">
        <v>9</v>
      </c>
      <c r="T5" s="34">
        <v>11.66</v>
      </c>
      <c r="U5" s="34"/>
      <c r="V5" s="34"/>
      <c r="W5" s="60">
        <f t="shared" si="0"/>
        <v>30</v>
      </c>
      <c r="X5" s="64">
        <f t="shared" si="1"/>
        <v>12.411333333333333</v>
      </c>
      <c r="Y5" s="43"/>
    </row>
    <row r="6" spans="1:25" ht="14">
      <c r="A6" s="98"/>
      <c r="B6" s="35" t="s">
        <v>6</v>
      </c>
      <c r="C6" s="35"/>
      <c r="D6" s="35"/>
      <c r="E6" s="37"/>
      <c r="F6" s="37"/>
      <c r="G6" s="36"/>
      <c r="H6" s="36"/>
      <c r="I6" s="36"/>
      <c r="J6" s="36"/>
      <c r="K6" s="36"/>
      <c r="L6" s="36"/>
      <c r="M6" s="36">
        <v>2</v>
      </c>
      <c r="N6" s="36">
        <v>15</v>
      </c>
      <c r="O6" s="36">
        <v>7</v>
      </c>
      <c r="P6" s="36">
        <v>14.2</v>
      </c>
      <c r="Q6" s="36">
        <v>6</v>
      </c>
      <c r="R6" s="36">
        <v>14</v>
      </c>
      <c r="S6" s="36">
        <v>12</v>
      </c>
      <c r="T6" s="36">
        <v>13.33</v>
      </c>
      <c r="U6" s="36"/>
      <c r="V6" s="36"/>
      <c r="W6" s="66">
        <f t="shared" si="0"/>
        <v>27</v>
      </c>
      <c r="X6" s="67">
        <f t="shared" si="1"/>
        <v>13.828148148148149</v>
      </c>
      <c r="Y6" s="43"/>
    </row>
    <row r="7" spans="1:25" ht="14">
      <c r="A7" s="97" t="s">
        <v>7</v>
      </c>
      <c r="B7" s="33" t="s">
        <v>52</v>
      </c>
      <c r="C7" s="33"/>
      <c r="D7" s="33"/>
      <c r="E7" s="34">
        <f>PROFS!I5</f>
        <v>13</v>
      </c>
      <c r="F7" s="34">
        <f>PROFS!J5</f>
        <v>14.22</v>
      </c>
      <c r="G7" s="34"/>
      <c r="H7" s="34"/>
      <c r="I7" s="34">
        <v>12</v>
      </c>
      <c r="J7" s="34">
        <v>15</v>
      </c>
      <c r="K7" s="34">
        <v>6</v>
      </c>
      <c r="L7" s="34">
        <v>17</v>
      </c>
      <c r="M7" s="34">
        <v>5</v>
      </c>
      <c r="N7" s="34">
        <v>14.8</v>
      </c>
      <c r="O7" s="34">
        <v>23</v>
      </c>
      <c r="P7" s="34">
        <v>12.79</v>
      </c>
      <c r="Q7" s="34">
        <v>12</v>
      </c>
      <c r="R7" s="34">
        <v>14</v>
      </c>
      <c r="S7" s="34"/>
      <c r="T7" s="34"/>
      <c r="U7" s="34"/>
      <c r="V7" s="34"/>
      <c r="W7" s="60">
        <f t="shared" si="0"/>
        <v>71</v>
      </c>
      <c r="X7" s="64">
        <f t="shared" si="1"/>
        <v>14.12718309859155</v>
      </c>
      <c r="Y7" s="99"/>
    </row>
    <row r="8" spans="1:25" ht="14">
      <c r="A8" s="98"/>
      <c r="B8" s="35" t="s">
        <v>53</v>
      </c>
      <c r="C8" s="35"/>
      <c r="D8" s="35"/>
      <c r="E8" s="36">
        <f>PROFS!I6</f>
        <v>19</v>
      </c>
      <c r="F8" s="36">
        <f>PROFS!J6</f>
        <v>14.5</v>
      </c>
      <c r="G8" s="36"/>
      <c r="H8" s="36"/>
      <c r="I8" s="36">
        <v>14</v>
      </c>
      <c r="J8" s="36">
        <v>15.9</v>
      </c>
      <c r="K8" s="36">
        <v>6</v>
      </c>
      <c r="L8" s="36">
        <v>11.51</v>
      </c>
      <c r="M8" s="36">
        <v>12</v>
      </c>
      <c r="N8" s="36">
        <v>14</v>
      </c>
      <c r="O8" s="36">
        <v>30</v>
      </c>
      <c r="P8" s="36">
        <v>12.2</v>
      </c>
      <c r="Q8" s="36">
        <v>5</v>
      </c>
      <c r="R8" s="36">
        <v>16</v>
      </c>
      <c r="S8" s="36"/>
      <c r="T8" s="36"/>
      <c r="U8" s="36"/>
      <c r="V8" s="36"/>
      <c r="W8" s="66">
        <f t="shared" si="0"/>
        <v>86</v>
      </c>
      <c r="X8" s="67">
        <f t="shared" si="1"/>
        <v>13.734418604651161</v>
      </c>
      <c r="Y8" s="100"/>
    </row>
    <row r="9" spans="1:25" ht="14">
      <c r="A9" s="97" t="s">
        <v>55</v>
      </c>
      <c r="B9" s="33" t="s">
        <v>52</v>
      </c>
      <c r="C9" s="33"/>
      <c r="D9" s="33"/>
      <c r="E9" s="34">
        <f>PROFS!I7</f>
        <v>67</v>
      </c>
      <c r="F9" s="34">
        <f>PROFS!J7</f>
        <v>15.06</v>
      </c>
      <c r="G9" s="34">
        <v>37</v>
      </c>
      <c r="H9" s="34">
        <v>12.72</v>
      </c>
      <c r="I9" s="34">
        <v>16</v>
      </c>
      <c r="J9" s="34">
        <v>14.3</v>
      </c>
      <c r="K9" s="34"/>
      <c r="L9" s="34"/>
      <c r="M9" s="34">
        <v>4</v>
      </c>
      <c r="N9" s="34">
        <v>12.6</v>
      </c>
      <c r="O9" s="34"/>
      <c r="P9" s="34"/>
      <c r="Q9" s="34"/>
      <c r="R9" s="34"/>
      <c r="S9" s="34"/>
      <c r="T9" s="34"/>
      <c r="U9" s="34">
        <v>12</v>
      </c>
      <c r="V9" s="34">
        <v>17</v>
      </c>
      <c r="W9" s="60">
        <f t="shared" si="0"/>
        <v>136</v>
      </c>
      <c r="X9" s="64">
        <f t="shared" si="1"/>
        <v>14.43279411764706</v>
      </c>
      <c r="Y9" s="99"/>
    </row>
    <row r="10" spans="1:25" ht="14">
      <c r="A10" s="98"/>
      <c r="B10" s="35" t="s">
        <v>53</v>
      </c>
      <c r="C10" s="35"/>
      <c r="D10" s="35"/>
      <c r="E10" s="36">
        <f>PROFS!I8</f>
        <v>7</v>
      </c>
      <c r="F10" s="36">
        <f>PROFS!J8</f>
        <v>12.2</v>
      </c>
      <c r="G10" s="36"/>
      <c r="H10" s="36"/>
      <c r="I10" s="36">
        <v>7</v>
      </c>
      <c r="J10" s="36">
        <v>13.2</v>
      </c>
      <c r="K10" s="36"/>
      <c r="L10" s="36"/>
      <c r="M10" s="36">
        <v>1</v>
      </c>
      <c r="N10" s="36">
        <v>18</v>
      </c>
      <c r="O10" s="36"/>
      <c r="P10" s="36"/>
      <c r="Q10" s="36"/>
      <c r="R10" s="36"/>
      <c r="S10" s="36"/>
      <c r="T10" s="36"/>
      <c r="U10" s="36">
        <v>3</v>
      </c>
      <c r="V10" s="36">
        <v>16.3</v>
      </c>
      <c r="W10" s="66">
        <f t="shared" si="0"/>
        <v>18</v>
      </c>
      <c r="X10" s="67">
        <f t="shared" si="1"/>
        <v>13.594444444444443</v>
      </c>
      <c r="Y10" s="101"/>
    </row>
    <row r="11" spans="1:25" ht="14">
      <c r="A11" s="97" t="s">
        <v>62</v>
      </c>
      <c r="B11" s="33" t="s">
        <v>52</v>
      </c>
      <c r="C11" s="33">
        <v>8</v>
      </c>
      <c r="D11" s="33">
        <v>13.31</v>
      </c>
      <c r="E11" s="38"/>
      <c r="F11" s="38"/>
      <c r="G11" s="34">
        <v>12</v>
      </c>
      <c r="H11" s="34">
        <v>16.25</v>
      </c>
      <c r="I11" s="34"/>
      <c r="J11" s="34"/>
      <c r="K11" s="34">
        <v>13</v>
      </c>
      <c r="L11" s="34">
        <v>14.53</v>
      </c>
      <c r="M11" s="34">
        <v>4</v>
      </c>
      <c r="N11" s="34">
        <v>14.25</v>
      </c>
      <c r="O11" s="34"/>
      <c r="P11" s="34"/>
      <c r="Q11" s="34">
        <v>19</v>
      </c>
      <c r="R11" s="34">
        <v>14</v>
      </c>
      <c r="S11" s="34"/>
      <c r="T11" s="34"/>
      <c r="U11" s="34">
        <v>3</v>
      </c>
      <c r="V11" s="34">
        <v>14.6</v>
      </c>
      <c r="W11" s="60">
        <f t="shared" si="0"/>
        <v>59</v>
      </c>
      <c r="X11" s="64">
        <f t="shared" si="1"/>
        <v>14.528305084745764</v>
      </c>
      <c r="Y11" s="43"/>
    </row>
    <row r="12" spans="1:25" ht="14">
      <c r="A12" s="98"/>
      <c r="B12" s="35" t="s">
        <v>53</v>
      </c>
      <c r="C12" s="35">
        <v>9</v>
      </c>
      <c r="D12" s="35">
        <v>15.11</v>
      </c>
      <c r="E12" s="37"/>
      <c r="F12" s="37"/>
      <c r="G12" s="36">
        <v>7</v>
      </c>
      <c r="H12" s="36">
        <v>15</v>
      </c>
      <c r="I12" s="36"/>
      <c r="J12" s="36"/>
      <c r="K12" s="36">
        <v>7</v>
      </c>
      <c r="L12" s="36">
        <v>17</v>
      </c>
      <c r="M12" s="36">
        <v>12</v>
      </c>
      <c r="N12" s="36">
        <v>14</v>
      </c>
      <c r="O12" s="36"/>
      <c r="P12" s="36"/>
      <c r="Q12" s="36">
        <v>6</v>
      </c>
      <c r="R12" s="36">
        <v>16</v>
      </c>
      <c r="S12" s="36"/>
      <c r="T12" s="36"/>
      <c r="U12" s="36">
        <v>13</v>
      </c>
      <c r="V12" s="36">
        <v>15.1</v>
      </c>
      <c r="W12" s="66">
        <f t="shared" si="0"/>
        <v>54</v>
      </c>
      <c r="X12" s="67">
        <f t="shared" si="1"/>
        <v>15.190555555555555</v>
      </c>
      <c r="Y12" s="43"/>
    </row>
    <row r="13" spans="1:25" ht="14">
      <c r="A13" s="97" t="s">
        <v>63</v>
      </c>
      <c r="B13" s="33" t="s">
        <v>52</v>
      </c>
      <c r="C13" s="33"/>
      <c r="D13" s="33"/>
      <c r="E13" s="38"/>
      <c r="F13" s="38"/>
      <c r="G13" s="34"/>
      <c r="H13" s="34"/>
      <c r="I13" s="34">
        <v>20</v>
      </c>
      <c r="J13" s="34">
        <v>14.1</v>
      </c>
      <c r="K13" s="34">
        <v>16</v>
      </c>
      <c r="L13" s="34">
        <v>13.05</v>
      </c>
      <c r="M13" s="34">
        <v>5</v>
      </c>
      <c r="N13" s="34">
        <v>13.8</v>
      </c>
      <c r="O13" s="34">
        <v>13</v>
      </c>
      <c r="P13" s="34">
        <v>15.07</v>
      </c>
      <c r="Q13" s="34">
        <v>14</v>
      </c>
      <c r="R13" s="34">
        <v>13</v>
      </c>
      <c r="S13" s="34">
        <v>9</v>
      </c>
      <c r="T13" s="34">
        <v>10.5</v>
      </c>
      <c r="U13" s="34">
        <v>13</v>
      </c>
      <c r="V13" s="34">
        <v>12.9</v>
      </c>
      <c r="W13" s="60">
        <f t="shared" si="0"/>
        <v>90</v>
      </c>
      <c r="X13" s="64">
        <f t="shared" si="1"/>
        <v>13.332333333333334</v>
      </c>
      <c r="Y13" s="99"/>
    </row>
    <row r="14" spans="1:25" ht="14">
      <c r="A14" s="98"/>
      <c r="B14" s="35" t="s">
        <v>53</v>
      </c>
      <c r="C14" s="35"/>
      <c r="D14" s="35"/>
      <c r="E14" s="37"/>
      <c r="F14" s="37"/>
      <c r="G14" s="36"/>
      <c r="H14" s="36"/>
      <c r="I14" s="36">
        <v>18</v>
      </c>
      <c r="J14" s="36">
        <v>15.6</v>
      </c>
      <c r="K14" s="36">
        <v>14</v>
      </c>
      <c r="L14" s="36">
        <v>14.81</v>
      </c>
      <c r="M14" s="36">
        <v>6</v>
      </c>
      <c r="N14" s="36">
        <v>14.2</v>
      </c>
      <c r="O14" s="36">
        <v>1</v>
      </c>
      <c r="P14" s="36">
        <v>16.5</v>
      </c>
      <c r="Q14" s="36">
        <v>6</v>
      </c>
      <c r="R14" s="36">
        <v>12</v>
      </c>
      <c r="S14" s="36">
        <v>7</v>
      </c>
      <c r="T14" s="36">
        <v>12.85</v>
      </c>
      <c r="U14" s="36">
        <v>3</v>
      </c>
      <c r="V14" s="36">
        <v>14.3</v>
      </c>
      <c r="W14" s="66">
        <f t="shared" si="0"/>
        <v>55</v>
      </c>
      <c r="X14" s="67">
        <f t="shared" si="1"/>
        <v>14.448909090909092</v>
      </c>
      <c r="Y14" s="100"/>
    </row>
    <row r="15" spans="1:25" ht="14">
      <c r="A15" s="97" t="s">
        <v>2</v>
      </c>
      <c r="B15" s="33" t="s">
        <v>52</v>
      </c>
      <c r="C15" s="33"/>
      <c r="D15" s="33"/>
      <c r="E15" s="34">
        <f>PROFS!I9</f>
        <v>23</v>
      </c>
      <c r="F15" s="34">
        <f>15</f>
        <v>15</v>
      </c>
      <c r="G15" s="34">
        <v>11</v>
      </c>
      <c r="H15" s="34">
        <v>15.94</v>
      </c>
      <c r="I15" s="34"/>
      <c r="J15" s="34"/>
      <c r="K15" s="34">
        <v>6</v>
      </c>
      <c r="L15" s="34">
        <v>16.78</v>
      </c>
      <c r="M15" s="34"/>
      <c r="N15" s="34"/>
      <c r="O15" s="34">
        <v>11</v>
      </c>
      <c r="P15" s="34">
        <v>14.7</v>
      </c>
      <c r="Q15" s="34"/>
      <c r="R15" s="34"/>
      <c r="S15" s="34">
        <v>9</v>
      </c>
      <c r="T15" s="34">
        <v>14.83</v>
      </c>
      <c r="U15" s="34"/>
      <c r="V15" s="34"/>
      <c r="W15" s="60">
        <f t="shared" si="0"/>
        <v>60</v>
      </c>
      <c r="X15" s="64">
        <f t="shared" si="1"/>
        <v>15.269833333333333</v>
      </c>
      <c r="Y15" s="99"/>
    </row>
    <row r="16" spans="1:25" ht="14">
      <c r="A16" s="98"/>
      <c r="B16" s="35" t="s">
        <v>53</v>
      </c>
      <c r="C16" s="35"/>
      <c r="D16" s="35"/>
      <c r="E16" s="36">
        <f>PROFS!I10</f>
        <v>36</v>
      </c>
      <c r="F16" s="36">
        <f>PROFS!J10</f>
        <v>15.43</v>
      </c>
      <c r="G16" s="36">
        <v>16</v>
      </c>
      <c r="H16" s="36">
        <v>16.28</v>
      </c>
      <c r="I16" s="36"/>
      <c r="J16" s="36"/>
      <c r="K16" s="36">
        <v>7</v>
      </c>
      <c r="L16" s="36">
        <v>16.78</v>
      </c>
      <c r="M16" s="36"/>
      <c r="N16" s="36"/>
      <c r="O16" s="36">
        <v>10</v>
      </c>
      <c r="P16" s="36">
        <v>15.05</v>
      </c>
      <c r="Q16" s="36"/>
      <c r="R16" s="36"/>
      <c r="S16" s="36">
        <v>9</v>
      </c>
      <c r="T16" s="36">
        <v>16.329999999999998</v>
      </c>
      <c r="U16" s="36"/>
      <c r="V16" s="36"/>
      <c r="W16" s="66">
        <f t="shared" si="0"/>
        <v>78</v>
      </c>
      <c r="X16" s="67">
        <f t="shared" si="1"/>
        <v>15.780641025641025</v>
      </c>
      <c r="Y16" s="100"/>
    </row>
    <row r="17" spans="1:25" ht="14">
      <c r="A17" s="97" t="s">
        <v>43</v>
      </c>
      <c r="B17" s="33" t="s">
        <v>52</v>
      </c>
      <c r="C17" s="33">
        <v>8</v>
      </c>
      <c r="D17" s="33">
        <v>15.62</v>
      </c>
      <c r="E17" s="34">
        <f>PROFS!I11</f>
        <v>36</v>
      </c>
      <c r="F17" s="34">
        <f>PROFS!J11</f>
        <v>13.88</v>
      </c>
      <c r="G17" s="34"/>
      <c r="H17" s="34"/>
      <c r="I17" s="34">
        <v>3</v>
      </c>
      <c r="J17" s="34">
        <v>12.6</v>
      </c>
      <c r="K17" s="34"/>
      <c r="L17" s="34"/>
      <c r="M17" s="34">
        <v>8</v>
      </c>
      <c r="N17" s="34">
        <v>12.62</v>
      </c>
      <c r="O17" s="34">
        <v>7</v>
      </c>
      <c r="P17" s="34">
        <v>12.7</v>
      </c>
      <c r="Q17" s="34">
        <v>33</v>
      </c>
      <c r="R17" s="34">
        <v>13</v>
      </c>
      <c r="S17" s="34">
        <v>16</v>
      </c>
      <c r="T17" s="34">
        <v>16.62</v>
      </c>
      <c r="U17" s="34">
        <v>5</v>
      </c>
      <c r="V17" s="34">
        <v>18</v>
      </c>
      <c r="W17" s="60">
        <f t="shared" si="0"/>
        <v>116</v>
      </c>
      <c r="X17" s="64">
        <f t="shared" si="1"/>
        <v>14.113965517241379</v>
      </c>
      <c r="Y17" s="99"/>
    </row>
    <row r="18" spans="1:25" ht="14">
      <c r="A18" s="98"/>
      <c r="B18" s="35" t="s">
        <v>53</v>
      </c>
      <c r="C18" s="35">
        <v>9</v>
      </c>
      <c r="D18" s="35">
        <v>12.38</v>
      </c>
      <c r="E18" s="36">
        <f>PROFS!I12</f>
        <v>28</v>
      </c>
      <c r="F18" s="36">
        <f>PROFS!J12</f>
        <v>14.45</v>
      </c>
      <c r="G18" s="36"/>
      <c r="H18" s="36"/>
      <c r="I18" s="36">
        <v>10</v>
      </c>
      <c r="J18" s="36">
        <v>16.5</v>
      </c>
      <c r="K18" s="36"/>
      <c r="L18" s="36"/>
      <c r="M18" s="36">
        <v>7</v>
      </c>
      <c r="N18" s="36">
        <v>16.420000000000002</v>
      </c>
      <c r="O18" s="36">
        <v>2</v>
      </c>
      <c r="P18" s="36">
        <v>16.5</v>
      </c>
      <c r="Q18" s="36">
        <v>12</v>
      </c>
      <c r="R18" s="36">
        <v>12</v>
      </c>
      <c r="S18" s="36">
        <v>15</v>
      </c>
      <c r="T18" s="36">
        <v>14.66</v>
      </c>
      <c r="U18" s="36">
        <v>4</v>
      </c>
      <c r="V18" s="36">
        <v>19.2</v>
      </c>
      <c r="W18" s="66">
        <f t="shared" si="0"/>
        <v>87</v>
      </c>
      <c r="X18" s="67">
        <f t="shared" si="1"/>
        <v>14.593793103448277</v>
      </c>
      <c r="Y18" s="100"/>
    </row>
    <row r="19" spans="1:25" ht="14">
      <c r="A19" s="97" t="s">
        <v>38</v>
      </c>
      <c r="B19" s="33" t="s">
        <v>52</v>
      </c>
      <c r="C19" s="33"/>
      <c r="D19" s="33"/>
      <c r="E19" s="34">
        <f>PROFS!I13</f>
        <v>13</v>
      </c>
      <c r="F19" s="34">
        <f>PROFS!J13</f>
        <v>11.42</v>
      </c>
      <c r="G19" s="34"/>
      <c r="H19" s="34"/>
      <c r="I19" s="34"/>
      <c r="J19" s="34"/>
      <c r="K19" s="34">
        <v>6</v>
      </c>
      <c r="L19" s="34">
        <v>17.5</v>
      </c>
      <c r="M19" s="34"/>
      <c r="N19" s="34"/>
      <c r="O19" s="34"/>
      <c r="P19" s="34"/>
      <c r="Q19" s="34"/>
      <c r="R19" s="34"/>
      <c r="S19" s="34">
        <v>16</v>
      </c>
      <c r="T19" s="34">
        <v>10.78</v>
      </c>
      <c r="U19" s="34"/>
      <c r="V19" s="34"/>
      <c r="W19" s="60">
        <f t="shared" si="0"/>
        <v>35</v>
      </c>
      <c r="X19" s="64">
        <f t="shared" si="1"/>
        <v>12.169714285714287</v>
      </c>
      <c r="Y19" s="99"/>
    </row>
    <row r="20" spans="1:25" ht="14">
      <c r="A20" s="98"/>
      <c r="B20" s="35" t="s">
        <v>53</v>
      </c>
      <c r="C20" s="35"/>
      <c r="D20" s="35"/>
      <c r="E20" s="36">
        <f>PROFS!I14</f>
        <v>30</v>
      </c>
      <c r="F20" s="36">
        <f>PROFS!J14</f>
        <v>12.69</v>
      </c>
      <c r="G20" s="36"/>
      <c r="H20" s="36"/>
      <c r="I20" s="36"/>
      <c r="J20" s="36"/>
      <c r="K20" s="36">
        <v>7</v>
      </c>
      <c r="L20" s="36">
        <v>13.35</v>
      </c>
      <c r="M20" s="36"/>
      <c r="N20" s="36"/>
      <c r="O20" s="36"/>
      <c r="P20" s="36"/>
      <c r="Q20" s="36"/>
      <c r="R20" s="36"/>
      <c r="S20" s="36">
        <v>18</v>
      </c>
      <c r="T20" s="36">
        <v>8.77</v>
      </c>
      <c r="U20" s="36"/>
      <c r="V20" s="36"/>
      <c r="W20" s="66">
        <f t="shared" si="0"/>
        <v>55</v>
      </c>
      <c r="X20" s="67">
        <f t="shared" si="1"/>
        <v>11.491090909090909</v>
      </c>
      <c r="Y20" s="100"/>
    </row>
    <row r="21" spans="1:25" ht="14">
      <c r="A21" s="97" t="s">
        <v>9</v>
      </c>
      <c r="B21" s="33" t="s">
        <v>52</v>
      </c>
      <c r="C21" s="33"/>
      <c r="D21" s="33"/>
      <c r="E21" s="34">
        <f>PROFS!I17</f>
        <v>62</v>
      </c>
      <c r="F21" s="34">
        <f>PROFS!J17</f>
        <v>12.54</v>
      </c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60">
        <f t="shared" si="0"/>
        <v>62</v>
      </c>
      <c r="X21" s="64">
        <f t="shared" si="1"/>
        <v>12.54</v>
      </c>
      <c r="Y21" s="99"/>
    </row>
    <row r="22" spans="1:25" ht="14">
      <c r="A22" s="98"/>
      <c r="B22" s="35" t="s">
        <v>53</v>
      </c>
      <c r="C22" s="35"/>
      <c r="D22" s="35"/>
      <c r="E22" s="36">
        <f>PROFS!I18</f>
        <v>38</v>
      </c>
      <c r="F22" s="36">
        <f>PROFS!J18</f>
        <v>14.45</v>
      </c>
      <c r="G22" s="36">
        <v>17</v>
      </c>
      <c r="H22" s="36">
        <v>15.5</v>
      </c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66">
        <f t="shared" si="0"/>
        <v>55</v>
      </c>
      <c r="X22" s="67">
        <f t="shared" si="1"/>
        <v>14.774545454545455</v>
      </c>
      <c r="Y22" s="100"/>
    </row>
    <row r="23" spans="1:25" ht="14">
      <c r="A23" s="97" t="s">
        <v>4</v>
      </c>
      <c r="B23" s="33" t="s">
        <v>5</v>
      </c>
      <c r="C23" s="33"/>
      <c r="D23" s="33"/>
      <c r="E23" s="38"/>
      <c r="F23" s="38"/>
      <c r="G23" s="34"/>
      <c r="H23" s="34"/>
      <c r="I23" s="34"/>
      <c r="J23" s="34"/>
      <c r="K23" s="34">
        <v>13</v>
      </c>
      <c r="L23" s="34">
        <v>16.73</v>
      </c>
      <c r="M23" s="34"/>
      <c r="N23" s="34"/>
      <c r="O23" s="34"/>
      <c r="P23" s="34"/>
      <c r="Q23" s="34"/>
      <c r="R23" s="34"/>
      <c r="S23" s="34"/>
      <c r="T23" s="34"/>
      <c r="U23" s="34">
        <v>4</v>
      </c>
      <c r="V23" s="34">
        <v>14.3</v>
      </c>
      <c r="W23" s="60">
        <f t="shared" si="0"/>
        <v>17</v>
      </c>
      <c r="X23" s="64">
        <f t="shared" si="1"/>
        <v>16.158235294117645</v>
      </c>
      <c r="Y23" s="43"/>
    </row>
    <row r="24" spans="1:25" ht="14">
      <c r="A24" s="98"/>
      <c r="B24" s="35" t="s">
        <v>6</v>
      </c>
      <c r="C24" s="35"/>
      <c r="D24" s="35"/>
      <c r="E24" s="37"/>
      <c r="F24" s="37"/>
      <c r="G24" s="36"/>
      <c r="H24" s="36"/>
      <c r="I24" s="36"/>
      <c r="J24" s="36"/>
      <c r="K24" s="36">
        <v>7</v>
      </c>
      <c r="L24" s="36">
        <v>16.399999999999999</v>
      </c>
      <c r="M24" s="36"/>
      <c r="N24" s="36"/>
      <c r="O24" s="36"/>
      <c r="P24" s="36"/>
      <c r="Q24" s="36"/>
      <c r="R24" s="36"/>
      <c r="S24" s="36"/>
      <c r="T24" s="36"/>
      <c r="U24" s="36">
        <v>13</v>
      </c>
      <c r="V24" s="36">
        <v>14.7</v>
      </c>
      <c r="W24" s="66">
        <f t="shared" si="0"/>
        <v>20</v>
      </c>
      <c r="X24" s="67">
        <f t="shared" si="1"/>
        <v>15.294999999999998</v>
      </c>
      <c r="Y24" s="43"/>
    </row>
    <row r="25" spans="1:25" ht="14">
      <c r="A25" s="97" t="s">
        <v>84</v>
      </c>
      <c r="B25" s="51" t="s">
        <v>52</v>
      </c>
      <c r="C25" s="51"/>
      <c r="D25" s="51"/>
      <c r="E25" s="52"/>
      <c r="F25" s="52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60">
        <f t="shared" si="0"/>
        <v>0</v>
      </c>
      <c r="X25" s="64" t="e">
        <f t="shared" si="1"/>
        <v>#DIV/0!</v>
      </c>
      <c r="Y25" s="43"/>
    </row>
    <row r="26" spans="1:25" ht="14">
      <c r="A26" s="98"/>
      <c r="B26" s="35" t="s">
        <v>53</v>
      </c>
      <c r="C26" s="35"/>
      <c r="D26" s="35"/>
      <c r="E26" s="37"/>
      <c r="F26" s="37"/>
      <c r="G26" s="36">
        <v>15</v>
      </c>
      <c r="H26" s="36">
        <v>15.93</v>
      </c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66">
        <f t="shared" si="0"/>
        <v>15</v>
      </c>
      <c r="X26" s="67">
        <f t="shared" si="1"/>
        <v>15.93</v>
      </c>
      <c r="Y26" s="43"/>
    </row>
    <row r="27" spans="1:25" ht="14">
      <c r="A27" s="97" t="s">
        <v>86</v>
      </c>
      <c r="B27" s="54" t="s">
        <v>52</v>
      </c>
      <c r="C27" s="54"/>
      <c r="D27" s="54"/>
      <c r="E27" s="55"/>
      <c r="F27" s="55"/>
      <c r="G27" s="56">
        <v>8</v>
      </c>
      <c r="H27" s="56">
        <v>13.81</v>
      </c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60">
        <f t="shared" si="0"/>
        <v>8</v>
      </c>
      <c r="X27" s="64">
        <f t="shared" si="1"/>
        <v>13.81</v>
      </c>
      <c r="Y27" s="57"/>
    </row>
    <row r="28" spans="1:25" ht="14">
      <c r="A28" s="98"/>
      <c r="B28" s="35" t="s">
        <v>53</v>
      </c>
      <c r="C28" s="35"/>
      <c r="D28" s="35"/>
      <c r="E28" s="37"/>
      <c r="F28" s="37"/>
      <c r="G28" s="36">
        <v>8</v>
      </c>
      <c r="H28" s="36">
        <v>15.53</v>
      </c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66">
        <f t="shared" si="0"/>
        <v>8</v>
      </c>
      <c r="X28" s="67">
        <f t="shared" si="1"/>
        <v>15.53</v>
      </c>
      <c r="Y28" s="43"/>
    </row>
    <row r="29" spans="1:25" ht="14">
      <c r="A29" s="97" t="s">
        <v>87</v>
      </c>
      <c r="B29" s="54" t="s">
        <v>52</v>
      </c>
      <c r="C29" s="54">
        <v>9</v>
      </c>
      <c r="D29" s="54">
        <v>12.16</v>
      </c>
      <c r="E29" s="55"/>
      <c r="F29" s="55"/>
      <c r="G29" s="56">
        <v>28</v>
      </c>
      <c r="H29" s="56">
        <v>14.47</v>
      </c>
      <c r="I29" s="56"/>
      <c r="J29" s="56"/>
      <c r="K29" s="56"/>
      <c r="L29" s="56"/>
      <c r="M29" s="56"/>
      <c r="N29" s="56"/>
      <c r="O29" s="56">
        <v>25</v>
      </c>
      <c r="P29" s="56">
        <v>15.22</v>
      </c>
      <c r="Q29" s="56"/>
      <c r="R29" s="56"/>
      <c r="S29" s="56">
        <v>5</v>
      </c>
      <c r="T29" s="56">
        <v>16.78</v>
      </c>
      <c r="U29" s="56">
        <v>7</v>
      </c>
      <c r="V29" s="56">
        <v>13.7</v>
      </c>
      <c r="W29" s="60">
        <f t="shared" si="0"/>
        <v>74</v>
      </c>
      <c r="X29" s="64">
        <f t="shared" si="1"/>
        <v>14.525675675675677</v>
      </c>
      <c r="Y29" s="57"/>
    </row>
    <row r="30" spans="1:25" ht="14">
      <c r="A30" s="98"/>
      <c r="B30" s="35" t="s">
        <v>53</v>
      </c>
      <c r="C30" s="35">
        <v>9</v>
      </c>
      <c r="D30" s="35">
        <v>13.11</v>
      </c>
      <c r="E30" s="37"/>
      <c r="F30" s="37"/>
      <c r="G30" s="36">
        <v>8</v>
      </c>
      <c r="H30" s="36">
        <v>17.61</v>
      </c>
      <c r="I30" s="36"/>
      <c r="J30" s="36"/>
      <c r="K30" s="36"/>
      <c r="L30" s="36"/>
      <c r="M30" s="36"/>
      <c r="N30" s="36"/>
      <c r="O30" s="36">
        <v>11</v>
      </c>
      <c r="P30" s="36">
        <v>16.600000000000001</v>
      </c>
      <c r="Q30" s="36"/>
      <c r="R30" s="36"/>
      <c r="S30" s="36">
        <v>8</v>
      </c>
      <c r="T30" s="36">
        <v>14.75</v>
      </c>
      <c r="U30" s="36">
        <v>13</v>
      </c>
      <c r="V30" s="36">
        <v>14.1</v>
      </c>
      <c r="W30" s="66">
        <f t="shared" si="0"/>
        <v>49</v>
      </c>
      <c r="X30" s="67">
        <f t="shared" si="1"/>
        <v>15.158571428571427</v>
      </c>
      <c r="Y30" s="43"/>
    </row>
    <row r="31" spans="1:25" ht="14">
      <c r="A31" s="97" t="s">
        <v>85</v>
      </c>
      <c r="B31" s="54" t="s">
        <v>52</v>
      </c>
      <c r="C31" s="54"/>
      <c r="D31" s="54"/>
      <c r="E31" s="55"/>
      <c r="F31" s="55"/>
      <c r="G31" s="56">
        <v>6</v>
      </c>
      <c r="H31" s="56">
        <v>11.93</v>
      </c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60">
        <f t="shared" si="0"/>
        <v>6</v>
      </c>
      <c r="X31" s="64">
        <f t="shared" si="1"/>
        <v>11.93</v>
      </c>
      <c r="Y31" s="50"/>
    </row>
    <row r="32" spans="1:25" ht="14">
      <c r="A32" s="98"/>
      <c r="B32" s="35" t="s">
        <v>53</v>
      </c>
      <c r="C32" s="35"/>
      <c r="D32" s="35"/>
      <c r="E32" s="37"/>
      <c r="F32" s="37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66">
        <f t="shared" si="0"/>
        <v>0</v>
      </c>
      <c r="X32" s="67" t="e">
        <f t="shared" si="1"/>
        <v>#DIV/0!</v>
      </c>
      <c r="Y32" s="43"/>
    </row>
    <row r="33" spans="1:25" ht="14">
      <c r="A33" s="97" t="s">
        <v>89</v>
      </c>
      <c r="B33" s="51" t="s">
        <v>52</v>
      </c>
      <c r="C33" s="51"/>
      <c r="D33" s="51"/>
      <c r="E33" s="52"/>
      <c r="F33" s="52"/>
      <c r="G33" s="53">
        <v>3</v>
      </c>
      <c r="H33" s="53">
        <v>14</v>
      </c>
      <c r="I33" s="53"/>
      <c r="J33" s="53"/>
      <c r="K33" s="53">
        <v>21</v>
      </c>
      <c r="L33" s="53">
        <v>11.92</v>
      </c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60">
        <f t="shared" si="0"/>
        <v>24</v>
      </c>
      <c r="X33" s="64">
        <f t="shared" si="1"/>
        <v>12.18</v>
      </c>
      <c r="Y33" s="58"/>
    </row>
    <row r="34" spans="1:25" ht="14">
      <c r="A34" s="98"/>
      <c r="B34" s="35" t="s">
        <v>53</v>
      </c>
      <c r="C34" s="35"/>
      <c r="D34" s="35"/>
      <c r="E34" s="37"/>
      <c r="F34" s="37"/>
      <c r="G34" s="36">
        <v>16</v>
      </c>
      <c r="H34" s="36">
        <v>14.28</v>
      </c>
      <c r="I34" s="36"/>
      <c r="J34" s="36"/>
      <c r="K34" s="36">
        <v>8</v>
      </c>
      <c r="L34" s="36">
        <v>13.8</v>
      </c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66">
        <f t="shared" si="0"/>
        <v>24</v>
      </c>
      <c r="X34" s="67">
        <f t="shared" si="1"/>
        <v>14.12</v>
      </c>
      <c r="Y34" s="43"/>
    </row>
    <row r="35" spans="1:25" ht="14">
      <c r="A35" s="97" t="s">
        <v>88</v>
      </c>
      <c r="B35" s="54" t="s">
        <v>52</v>
      </c>
      <c r="C35" s="54"/>
      <c r="D35" s="54"/>
      <c r="E35" s="55"/>
      <c r="F35" s="55"/>
      <c r="G35" s="56">
        <v>12</v>
      </c>
      <c r="H35" s="56">
        <v>13.44</v>
      </c>
      <c r="I35" s="56"/>
      <c r="J35" s="56"/>
      <c r="K35" s="56">
        <v>8</v>
      </c>
      <c r="L35" s="56">
        <v>13.5</v>
      </c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60">
        <f t="shared" si="0"/>
        <v>20</v>
      </c>
      <c r="X35" s="64">
        <f t="shared" si="1"/>
        <v>13.463999999999999</v>
      </c>
      <c r="Y35" s="57"/>
    </row>
    <row r="36" spans="1:25" ht="14">
      <c r="A36" s="98"/>
      <c r="B36" s="35" t="s">
        <v>53</v>
      </c>
      <c r="C36" s="35"/>
      <c r="D36" s="35"/>
      <c r="E36" s="37"/>
      <c r="F36" s="37"/>
      <c r="G36" s="36">
        <v>5</v>
      </c>
      <c r="H36" s="36">
        <v>10.32</v>
      </c>
      <c r="I36" s="36"/>
      <c r="J36" s="36"/>
      <c r="K36" s="36">
        <v>12</v>
      </c>
      <c r="L36" s="36">
        <v>14.75</v>
      </c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66">
        <f t="shared" si="0"/>
        <v>17</v>
      </c>
      <c r="X36" s="67">
        <f t="shared" si="1"/>
        <v>13.447058823529412</v>
      </c>
      <c r="Y36" s="43"/>
    </row>
    <row r="37" spans="1:25" ht="14">
      <c r="A37" s="97" t="s">
        <v>94</v>
      </c>
      <c r="B37" s="51" t="s">
        <v>52</v>
      </c>
      <c r="C37" s="51"/>
      <c r="D37" s="51"/>
      <c r="E37" s="52"/>
      <c r="F37" s="52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>
        <v>9</v>
      </c>
      <c r="T37" s="53">
        <v>13.46</v>
      </c>
      <c r="U37" s="53"/>
      <c r="V37" s="53"/>
      <c r="W37" s="60">
        <f t="shared" si="0"/>
        <v>9</v>
      </c>
      <c r="X37" s="64">
        <f t="shared" si="1"/>
        <v>13.46</v>
      </c>
      <c r="Y37" s="43"/>
    </row>
    <row r="38" spans="1:25" ht="14">
      <c r="A38" s="98"/>
      <c r="B38" s="35" t="s">
        <v>53</v>
      </c>
      <c r="C38" s="35"/>
      <c r="D38" s="35"/>
      <c r="E38" s="37"/>
      <c r="F38" s="37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>
        <v>12</v>
      </c>
      <c r="T38" s="36">
        <v>11.57</v>
      </c>
      <c r="U38" s="36"/>
      <c r="V38" s="36"/>
      <c r="W38" s="66">
        <f t="shared" si="0"/>
        <v>12</v>
      </c>
      <c r="X38" s="67">
        <f t="shared" si="1"/>
        <v>11.57</v>
      </c>
      <c r="Y38" s="43"/>
    </row>
    <row r="39" spans="1:25" ht="14">
      <c r="A39" s="97" t="s">
        <v>91</v>
      </c>
      <c r="B39" s="51" t="s">
        <v>52</v>
      </c>
      <c r="C39" s="51"/>
      <c r="D39" s="51"/>
      <c r="E39" s="52"/>
      <c r="F39" s="52"/>
      <c r="G39" s="53"/>
      <c r="H39" s="53"/>
      <c r="I39" s="53">
        <v>7</v>
      </c>
      <c r="J39" s="53">
        <v>12.1</v>
      </c>
      <c r="K39" s="53"/>
      <c r="L39" s="53"/>
      <c r="M39" s="53"/>
      <c r="N39" s="53"/>
      <c r="O39" s="53">
        <v>17</v>
      </c>
      <c r="P39" s="53">
        <v>16.5</v>
      </c>
      <c r="Q39" s="53">
        <v>7</v>
      </c>
      <c r="R39" s="53">
        <v>13</v>
      </c>
      <c r="S39" s="53"/>
      <c r="T39" s="53"/>
      <c r="U39" s="53"/>
      <c r="V39" s="53"/>
      <c r="W39" s="60">
        <f t="shared" si="0"/>
        <v>31</v>
      </c>
      <c r="X39" s="64">
        <f t="shared" si="1"/>
        <v>14.716129032258063</v>
      </c>
      <c r="Y39" s="58"/>
    </row>
    <row r="40" spans="1:25" ht="14">
      <c r="A40" s="98"/>
      <c r="B40" s="35" t="s">
        <v>53</v>
      </c>
      <c r="C40" s="35"/>
      <c r="D40" s="35"/>
      <c r="E40" s="37"/>
      <c r="F40" s="37"/>
      <c r="G40" s="36"/>
      <c r="H40" s="36"/>
      <c r="I40" s="36">
        <v>3</v>
      </c>
      <c r="J40" s="36">
        <v>12.9</v>
      </c>
      <c r="K40" s="36"/>
      <c r="L40" s="36"/>
      <c r="M40" s="36"/>
      <c r="N40" s="36"/>
      <c r="O40" s="36">
        <v>8</v>
      </c>
      <c r="P40" s="36">
        <v>15.2</v>
      </c>
      <c r="Q40" s="36"/>
      <c r="R40" s="36"/>
      <c r="S40" s="36"/>
      <c r="T40" s="36"/>
      <c r="U40" s="36"/>
      <c r="V40" s="36"/>
      <c r="W40" s="66">
        <f t="shared" si="0"/>
        <v>11</v>
      </c>
      <c r="X40" s="67">
        <f t="shared" si="1"/>
        <v>14.572727272727274</v>
      </c>
      <c r="Y40" s="43"/>
    </row>
    <row r="41" spans="1:25" ht="14">
      <c r="A41" s="97" t="s">
        <v>3</v>
      </c>
      <c r="B41" s="33" t="s">
        <v>52</v>
      </c>
      <c r="C41" s="33"/>
      <c r="D41" s="33"/>
      <c r="E41" s="38"/>
      <c r="F41" s="38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60">
        <f t="shared" si="0"/>
        <v>0</v>
      </c>
      <c r="X41" s="64" t="e">
        <f t="shared" si="1"/>
        <v>#DIV/0!</v>
      </c>
      <c r="Y41" s="99"/>
    </row>
    <row r="42" spans="1:25" ht="14">
      <c r="A42" s="98"/>
      <c r="B42" s="35" t="s">
        <v>53</v>
      </c>
      <c r="C42" s="35"/>
      <c r="D42" s="35"/>
      <c r="E42" s="37"/>
      <c r="F42" s="37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66">
        <f t="shared" si="0"/>
        <v>0</v>
      </c>
      <c r="X42" s="67" t="e">
        <f t="shared" si="1"/>
        <v>#DIV/0!</v>
      </c>
      <c r="Y42" s="100"/>
    </row>
    <row r="43" spans="1:25" ht="14">
      <c r="A43" s="39" t="s">
        <v>57</v>
      </c>
      <c r="B43" s="34"/>
      <c r="C43" s="34">
        <v>25</v>
      </c>
      <c r="D43" s="34">
        <v>13.64</v>
      </c>
      <c r="E43" s="34">
        <f>PROFS!I19</f>
        <v>279</v>
      </c>
      <c r="F43" s="34">
        <f>PROFS!J19</f>
        <v>13.49</v>
      </c>
      <c r="G43" s="34">
        <v>175</v>
      </c>
      <c r="H43" s="34">
        <v>13.82</v>
      </c>
      <c r="I43" s="34">
        <v>58</v>
      </c>
      <c r="J43" s="34">
        <v>14.02</v>
      </c>
      <c r="K43" s="34">
        <v>105</v>
      </c>
      <c r="L43" s="34">
        <v>14.25</v>
      </c>
      <c r="M43" s="34">
        <v>39</v>
      </c>
      <c r="N43" s="34">
        <v>13.57</v>
      </c>
      <c r="O43" s="34"/>
      <c r="P43" s="34"/>
      <c r="Q43" s="34">
        <v>98</v>
      </c>
      <c r="R43" s="34">
        <v>13.44</v>
      </c>
      <c r="S43" s="34">
        <v>73</v>
      </c>
      <c r="T43" s="34">
        <v>13.38</v>
      </c>
      <c r="U43" s="34">
        <v>44</v>
      </c>
      <c r="V43" s="34">
        <v>15.1</v>
      </c>
      <c r="W43" s="60">
        <f t="shared" si="0"/>
        <v>896</v>
      </c>
      <c r="X43" s="64">
        <f t="shared" si="1"/>
        <v>13.750122767857144</v>
      </c>
      <c r="Y43" s="99"/>
    </row>
    <row r="44" spans="1:25" ht="14">
      <c r="A44" s="40" t="s">
        <v>58</v>
      </c>
      <c r="B44" s="36"/>
      <c r="C44" s="36">
        <v>27</v>
      </c>
      <c r="D44" s="36">
        <v>13.53</v>
      </c>
      <c r="E44" s="36">
        <f>PROFS!I20</f>
        <v>199</v>
      </c>
      <c r="F44" s="36">
        <f>PROFS!J20</f>
        <v>13.8</v>
      </c>
      <c r="G44" s="36">
        <v>109</v>
      </c>
      <c r="H44" s="36">
        <v>15.24</v>
      </c>
      <c r="I44" s="36">
        <v>56</v>
      </c>
      <c r="J44" s="36">
        <v>14.2</v>
      </c>
      <c r="K44" s="36">
        <v>82</v>
      </c>
      <c r="L44" s="36">
        <v>14.89</v>
      </c>
      <c r="M44" s="36">
        <v>57</v>
      </c>
      <c r="N44" s="36">
        <v>15.1</v>
      </c>
      <c r="O44" s="36"/>
      <c r="P44" s="36"/>
      <c r="Q44" s="36">
        <v>35</v>
      </c>
      <c r="R44" s="36">
        <v>13.6</v>
      </c>
      <c r="S44" s="36">
        <v>81</v>
      </c>
      <c r="T44" s="36">
        <v>12.73</v>
      </c>
      <c r="U44" s="36">
        <v>49</v>
      </c>
      <c r="V44" s="36">
        <v>15.6</v>
      </c>
      <c r="W44" s="66">
        <f t="shared" si="0"/>
        <v>695</v>
      </c>
      <c r="X44" s="67">
        <f t="shared" si="1"/>
        <v>14.274935251798562</v>
      </c>
      <c r="Y44" s="100"/>
    </row>
    <row r="45" spans="1:25" ht="14">
      <c r="A45" s="41" t="s">
        <v>59</v>
      </c>
      <c r="B45" s="42"/>
      <c r="C45" s="42">
        <v>52</v>
      </c>
      <c r="D45" s="42">
        <v>13.58</v>
      </c>
      <c r="E45" s="42">
        <v>478</v>
      </c>
      <c r="F45" s="42">
        <f>PROFS!L19</f>
        <v>12.92</v>
      </c>
      <c r="G45" s="42">
        <v>284</v>
      </c>
      <c r="H45" s="42">
        <v>14.36</v>
      </c>
      <c r="I45" s="42">
        <v>114</v>
      </c>
      <c r="J45" s="42">
        <v>14.1</v>
      </c>
      <c r="K45" s="42">
        <v>187</v>
      </c>
      <c r="L45" s="42">
        <v>14.53</v>
      </c>
      <c r="M45" s="42">
        <v>96</v>
      </c>
      <c r="N45" s="42">
        <v>14.33</v>
      </c>
      <c r="O45" s="42"/>
      <c r="P45" s="42"/>
      <c r="Q45" s="42">
        <v>133</v>
      </c>
      <c r="R45" s="42">
        <v>13.48</v>
      </c>
      <c r="S45" s="42">
        <v>154</v>
      </c>
      <c r="T45" s="42">
        <v>13.04</v>
      </c>
      <c r="U45" s="42">
        <v>91</v>
      </c>
      <c r="V45" s="42">
        <v>15.4</v>
      </c>
      <c r="W45" s="68">
        <f t="shared" si="0"/>
        <v>1589</v>
      </c>
      <c r="X45" s="69">
        <f t="shared" si="1"/>
        <v>13.758810572687223</v>
      </c>
      <c r="Y45" s="42"/>
    </row>
  </sheetData>
  <mergeCells count="41">
    <mergeCell ref="Y43:Y44"/>
    <mergeCell ref="S1:T1"/>
    <mergeCell ref="O1:P1"/>
    <mergeCell ref="I1:J1"/>
    <mergeCell ref="C1:D1"/>
    <mergeCell ref="E1:F1"/>
    <mergeCell ref="G1:H1"/>
    <mergeCell ref="K1:L1"/>
    <mergeCell ref="M1:N1"/>
    <mergeCell ref="U1:V1"/>
    <mergeCell ref="W1:X1"/>
    <mergeCell ref="Q1:R1"/>
    <mergeCell ref="A19:A20"/>
    <mergeCell ref="Y19:Y20"/>
    <mergeCell ref="A21:A22"/>
    <mergeCell ref="Y21:Y22"/>
    <mergeCell ref="A41:A42"/>
    <mergeCell ref="Y41:Y42"/>
    <mergeCell ref="A23:A24"/>
    <mergeCell ref="A25:A26"/>
    <mergeCell ref="A31:A32"/>
    <mergeCell ref="A27:A28"/>
    <mergeCell ref="A29:A30"/>
    <mergeCell ref="A35:A36"/>
    <mergeCell ref="A33:A34"/>
    <mergeCell ref="A39:A40"/>
    <mergeCell ref="A37:A38"/>
    <mergeCell ref="A17:A18"/>
    <mergeCell ref="Y17:Y18"/>
    <mergeCell ref="A3:A4"/>
    <mergeCell ref="Y3:Y4"/>
    <mergeCell ref="A7:A8"/>
    <mergeCell ref="Y7:Y8"/>
    <mergeCell ref="A9:A10"/>
    <mergeCell ref="Y9:Y10"/>
    <mergeCell ref="A5:A6"/>
    <mergeCell ref="A11:A12"/>
    <mergeCell ref="A13:A14"/>
    <mergeCell ref="Y13:Y14"/>
    <mergeCell ref="A15:A16"/>
    <mergeCell ref="Y15:Y16"/>
  </mergeCells>
  <phoneticPr fontId="1" type="noConversion"/>
  <pageMargins left="0.75000000000000011" right="0.75000000000000011" top="1" bottom="1" header="0.5" footer="0.5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31"/>
  <sheetViews>
    <sheetView topLeftCell="CP1" workbookViewId="0">
      <selection activeCell="CX5" sqref="CX5:CX6"/>
    </sheetView>
  </sheetViews>
  <sheetFormatPr baseColWidth="10" defaultRowHeight="13" x14ac:dyDescent="0"/>
  <sheetData>
    <row r="1" spans="1:104">
      <c r="A1" s="83" t="s">
        <v>2</v>
      </c>
      <c r="B1" s="94" t="s">
        <v>93</v>
      </c>
      <c r="C1" s="17" t="s">
        <v>33</v>
      </c>
      <c r="D1" s="17">
        <v>17.2</v>
      </c>
      <c r="E1" s="17">
        <v>13.5</v>
      </c>
      <c r="F1" s="17">
        <v>16.5</v>
      </c>
      <c r="G1" s="17">
        <v>19</v>
      </c>
      <c r="H1" s="17">
        <v>17</v>
      </c>
      <c r="I1" s="17">
        <v>17.5</v>
      </c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21"/>
      <c r="CV1" s="17">
        <f>COUNTA(D1:CU1)</f>
        <v>6</v>
      </c>
      <c r="CW1" s="17">
        <f>AVERAGE(D1:CU1)</f>
        <v>16.783333333333335</v>
      </c>
      <c r="CX1" s="79">
        <f>CV1</f>
        <v>6</v>
      </c>
      <c r="CY1" s="80">
        <f>CV2</f>
        <v>7</v>
      </c>
      <c r="CZ1" s="81">
        <f>SUM(CX1:CY3)</f>
        <v>13</v>
      </c>
    </row>
    <row r="2" spans="1:104">
      <c r="A2" s="76"/>
      <c r="B2" s="88"/>
      <c r="C2" s="18" t="s">
        <v>34</v>
      </c>
      <c r="D2" s="18">
        <v>18.100000000000001</v>
      </c>
      <c r="E2" s="18">
        <v>15.3</v>
      </c>
      <c r="F2" s="18">
        <v>17.2</v>
      </c>
      <c r="G2" s="18">
        <v>18</v>
      </c>
      <c r="H2" s="18">
        <v>15.3</v>
      </c>
      <c r="I2" s="18">
        <v>17.8</v>
      </c>
      <c r="J2" s="18">
        <v>15.8</v>
      </c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9"/>
      <c r="CV2" s="18">
        <f>COUNTA(D2:CU2)</f>
        <v>7</v>
      </c>
      <c r="CW2" s="18">
        <f>AVERAGE(D2:CU2)</f>
        <v>16.785714285714285</v>
      </c>
      <c r="CX2" s="79"/>
      <c r="CY2" s="80"/>
      <c r="CZ2" s="81"/>
    </row>
    <row r="3" spans="1:104">
      <c r="A3" s="86"/>
      <c r="B3" s="89"/>
      <c r="C3" s="1" t="s">
        <v>35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8"/>
      <c r="CV3" s="20">
        <f>SUM(CV1:CV2)</f>
        <v>13</v>
      </c>
      <c r="CW3" s="20">
        <f>((CW1*CV1)+(CW2*CV2))/CV3</f>
        <v>16.784615384615385</v>
      </c>
      <c r="CX3" s="79"/>
      <c r="CY3" s="80"/>
      <c r="CZ3" s="81"/>
    </row>
    <row r="4" spans="1:104">
      <c r="A4" s="6"/>
      <c r="B4" s="7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17" t="s">
        <v>21</v>
      </c>
      <c r="CY4" s="18" t="s">
        <v>24</v>
      </c>
      <c r="CZ4" s="20" t="s">
        <v>27</v>
      </c>
    </row>
    <row r="5" spans="1:104">
      <c r="A5" s="6"/>
      <c r="B5" s="7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70">
        <f>CW1</f>
        <v>16.783333333333335</v>
      </c>
      <c r="CY5" s="72">
        <f>CW2</f>
        <v>16.785714285714285</v>
      </c>
      <c r="CZ5" s="74">
        <f>CW3</f>
        <v>16.784615384615385</v>
      </c>
    </row>
    <row r="6" spans="1:104">
      <c r="A6" s="6"/>
      <c r="B6" s="7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71"/>
      <c r="CY6" s="73"/>
      <c r="CZ6" s="75"/>
    </row>
    <row r="9" spans="1:104">
      <c r="A9" s="11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4"/>
      <c r="CV9" s="1" t="s">
        <v>16</v>
      </c>
      <c r="CW9" s="1" t="s">
        <v>17</v>
      </c>
      <c r="CX9" s="17" t="s">
        <v>20</v>
      </c>
      <c r="CY9" s="18" t="s">
        <v>23</v>
      </c>
      <c r="CZ9" s="20" t="s">
        <v>26</v>
      </c>
    </row>
    <row r="10" spans="1:104">
      <c r="A10" s="76" t="s">
        <v>7</v>
      </c>
      <c r="B10" s="110" t="s">
        <v>93</v>
      </c>
      <c r="C10" s="17" t="s">
        <v>13</v>
      </c>
      <c r="D10" s="16">
        <v>14.5</v>
      </c>
      <c r="E10" s="16">
        <v>10.8</v>
      </c>
      <c r="F10" s="16">
        <v>19.3</v>
      </c>
      <c r="G10" s="16">
        <v>20</v>
      </c>
      <c r="H10" s="16">
        <v>19.3</v>
      </c>
      <c r="I10" s="16">
        <v>18.100000000000001</v>
      </c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21"/>
      <c r="CV10" s="17">
        <f>COUNTA(D10:CU10)</f>
        <v>6</v>
      </c>
      <c r="CW10" s="17">
        <f>AVERAGE(D10:CU10)</f>
        <v>17</v>
      </c>
      <c r="CX10" s="79">
        <f>CV10</f>
        <v>6</v>
      </c>
      <c r="CY10" s="80">
        <f>CV11</f>
        <v>6</v>
      </c>
      <c r="CZ10" s="81">
        <f>SUM(CX10:CY12)</f>
        <v>12</v>
      </c>
    </row>
    <row r="11" spans="1:104">
      <c r="A11" s="76"/>
      <c r="B11" s="78"/>
      <c r="C11" s="18" t="s">
        <v>14</v>
      </c>
      <c r="D11" s="18">
        <v>14.4</v>
      </c>
      <c r="E11" s="59" t="s">
        <v>95</v>
      </c>
      <c r="F11" s="18">
        <v>10.4</v>
      </c>
      <c r="G11" s="18">
        <v>15.1</v>
      </c>
      <c r="H11" s="18">
        <v>9.1</v>
      </c>
      <c r="I11" s="18">
        <v>10.3</v>
      </c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9"/>
      <c r="CV11" s="18">
        <f>COUNTA(D11:CU11)</f>
        <v>6</v>
      </c>
      <c r="CW11" s="18">
        <f>AVERAGE(D11:CU11)</f>
        <v>11.86</v>
      </c>
      <c r="CX11" s="79"/>
      <c r="CY11" s="80"/>
      <c r="CZ11" s="81"/>
    </row>
    <row r="12" spans="1:104">
      <c r="A12" s="77"/>
      <c r="B12" s="78"/>
      <c r="C12" s="1" t="s">
        <v>18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8"/>
      <c r="CV12" s="20">
        <f>SUM(CV10:CV11)</f>
        <v>12</v>
      </c>
      <c r="CW12" s="20">
        <f>((CW10*CV10)+(CW11*CV11))/CV12</f>
        <v>14.43</v>
      </c>
      <c r="CX12" s="79"/>
      <c r="CY12" s="80"/>
      <c r="CZ12" s="81"/>
    </row>
    <row r="13" spans="1:104">
      <c r="A13" s="6"/>
      <c r="B13" s="7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17" t="s">
        <v>21</v>
      </c>
      <c r="CY13" s="18" t="s">
        <v>24</v>
      </c>
      <c r="CZ13" s="20" t="s">
        <v>27</v>
      </c>
    </row>
    <row r="14" spans="1:104">
      <c r="A14" s="6"/>
      <c r="B14" s="7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70">
        <f>CW10</f>
        <v>17</v>
      </c>
      <c r="CY14" s="72">
        <f>CW11</f>
        <v>11.86</v>
      </c>
      <c r="CZ14" s="74">
        <f>CW12</f>
        <v>14.43</v>
      </c>
    </row>
    <row r="15" spans="1:104">
      <c r="A15" s="6"/>
      <c r="B15" s="7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71"/>
      <c r="CY15" s="73"/>
      <c r="CZ15" s="75"/>
    </row>
    <row r="17" spans="1:104">
      <c r="A17" s="11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4"/>
      <c r="CV17" s="1" t="s">
        <v>16</v>
      </c>
      <c r="CW17" s="1" t="s">
        <v>17</v>
      </c>
      <c r="CX17" s="17" t="s">
        <v>20</v>
      </c>
      <c r="CY17" s="18" t="s">
        <v>23</v>
      </c>
      <c r="CZ17" s="20" t="s">
        <v>26</v>
      </c>
    </row>
    <row r="18" spans="1:104">
      <c r="A18" s="109" t="s">
        <v>38</v>
      </c>
      <c r="B18" s="110" t="s">
        <v>93</v>
      </c>
      <c r="C18" s="17" t="s">
        <v>13</v>
      </c>
      <c r="D18" s="16">
        <v>15</v>
      </c>
      <c r="E18" s="16">
        <v>15</v>
      </c>
      <c r="F18" s="16">
        <v>20</v>
      </c>
      <c r="G18" s="16">
        <v>20</v>
      </c>
      <c r="H18" s="16">
        <v>15</v>
      </c>
      <c r="I18" s="16">
        <v>20</v>
      </c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21"/>
      <c r="CV18" s="17">
        <f>COUNTA(D18:CU18)</f>
        <v>6</v>
      </c>
      <c r="CW18" s="17">
        <f>AVERAGE(D18:CU18)</f>
        <v>17.5</v>
      </c>
      <c r="CX18" s="79">
        <f>CV18</f>
        <v>6</v>
      </c>
      <c r="CY18" s="80">
        <f>CV19</f>
        <v>7</v>
      </c>
      <c r="CZ18" s="81">
        <f>SUM(CX18:CY20)</f>
        <v>13</v>
      </c>
    </row>
    <row r="19" spans="1:104">
      <c r="A19" s="76"/>
      <c r="B19" s="78"/>
      <c r="C19" s="18" t="s">
        <v>14</v>
      </c>
      <c r="D19" s="18">
        <v>12</v>
      </c>
      <c r="E19" s="59">
        <v>15.5</v>
      </c>
      <c r="F19" s="18">
        <v>13</v>
      </c>
      <c r="G19" s="18">
        <v>17</v>
      </c>
      <c r="H19" s="18">
        <v>12</v>
      </c>
      <c r="I19" s="18">
        <v>12</v>
      </c>
      <c r="J19" s="18">
        <v>12</v>
      </c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9"/>
      <c r="CV19" s="18">
        <f>COUNTA(D19:CU19)</f>
        <v>7</v>
      </c>
      <c r="CW19" s="18">
        <f>AVERAGE(D19:CU19)</f>
        <v>13.357142857142858</v>
      </c>
      <c r="CX19" s="79"/>
      <c r="CY19" s="80"/>
      <c r="CZ19" s="81"/>
    </row>
    <row r="20" spans="1:104">
      <c r="A20" s="77"/>
      <c r="B20" s="78"/>
      <c r="C20" s="1" t="s">
        <v>18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8"/>
      <c r="CV20" s="20">
        <f>SUM(CV18:CV19)</f>
        <v>13</v>
      </c>
      <c r="CW20" s="20">
        <f>((CW18*CV18)+(CW19*CV19))/CV20</f>
        <v>15.26923076923077</v>
      </c>
      <c r="CX20" s="79"/>
      <c r="CY20" s="80"/>
      <c r="CZ20" s="81"/>
    </row>
    <row r="21" spans="1:104">
      <c r="A21" s="6"/>
      <c r="B21" s="7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17" t="s">
        <v>21</v>
      </c>
      <c r="CY21" s="18" t="s">
        <v>24</v>
      </c>
      <c r="CZ21" s="20" t="s">
        <v>27</v>
      </c>
    </row>
    <row r="22" spans="1:104">
      <c r="A22" s="6"/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70">
        <f>CW18</f>
        <v>17.5</v>
      </c>
      <c r="CY22" s="72">
        <f>CW19</f>
        <v>13.357142857142858</v>
      </c>
      <c r="CZ22" s="74">
        <f>CW20</f>
        <v>15.26923076923077</v>
      </c>
    </row>
    <row r="23" spans="1:104">
      <c r="A23" s="6"/>
      <c r="B23" s="7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71"/>
      <c r="CY23" s="73"/>
      <c r="CZ23" s="75"/>
    </row>
    <row r="25" spans="1:104">
      <c r="A25" s="11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4"/>
      <c r="CV25" s="1" t="s">
        <v>16</v>
      </c>
      <c r="CW25" s="1" t="s">
        <v>17</v>
      </c>
      <c r="CX25" s="17" t="s">
        <v>20</v>
      </c>
      <c r="CY25" s="18" t="s">
        <v>23</v>
      </c>
      <c r="CZ25" s="20" t="s">
        <v>26</v>
      </c>
    </row>
    <row r="26" spans="1:104">
      <c r="A26" s="109" t="s">
        <v>41</v>
      </c>
      <c r="B26" s="110" t="s">
        <v>93</v>
      </c>
      <c r="C26" s="17" t="s">
        <v>13</v>
      </c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21"/>
      <c r="CV26" s="17">
        <f>COUNTA(D26:CU26)</f>
        <v>0</v>
      </c>
      <c r="CW26" s="17" t="e">
        <f>AVERAGE(D26:CU26)</f>
        <v>#DIV/0!</v>
      </c>
      <c r="CX26" s="79">
        <f>CV26</f>
        <v>0</v>
      </c>
      <c r="CY26" s="80">
        <f>CV27</f>
        <v>0</v>
      </c>
      <c r="CZ26" s="81">
        <f>SUM(CX26:CY28)</f>
        <v>0</v>
      </c>
    </row>
    <row r="27" spans="1:104">
      <c r="A27" s="76"/>
      <c r="B27" s="78"/>
      <c r="C27" s="18" t="s">
        <v>14</v>
      </c>
      <c r="D27" s="18"/>
      <c r="E27" s="59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9"/>
      <c r="CV27" s="18">
        <f>COUNTA(D27:CU27)</f>
        <v>0</v>
      </c>
      <c r="CW27" s="18" t="e">
        <f>AVERAGE(D27:CU27)</f>
        <v>#DIV/0!</v>
      </c>
      <c r="CX27" s="79"/>
      <c r="CY27" s="80"/>
      <c r="CZ27" s="81"/>
    </row>
    <row r="28" spans="1:104">
      <c r="A28" s="77"/>
      <c r="B28" s="78"/>
      <c r="C28" s="1" t="s">
        <v>18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8"/>
      <c r="CV28" s="20">
        <f>SUM(CV26:CV27)</f>
        <v>0</v>
      </c>
      <c r="CW28" s="20" t="e">
        <f>((CW26*CV26)+(CW27*CV27))/CV28</f>
        <v>#DIV/0!</v>
      </c>
      <c r="CX28" s="79"/>
      <c r="CY28" s="80"/>
      <c r="CZ28" s="81"/>
    </row>
    <row r="29" spans="1:104">
      <c r="A29" s="6"/>
      <c r="B29" s="7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17" t="s">
        <v>21</v>
      </c>
      <c r="CY29" s="18" t="s">
        <v>24</v>
      </c>
      <c r="CZ29" s="20" t="s">
        <v>27</v>
      </c>
    </row>
    <row r="30" spans="1:104">
      <c r="A30" s="6"/>
      <c r="B30" s="7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70" t="e">
        <f>CW26</f>
        <v>#DIV/0!</v>
      </c>
      <c r="CY30" s="72" t="e">
        <f>CW27</f>
        <v>#DIV/0!</v>
      </c>
      <c r="CZ30" s="74" t="e">
        <f>CW28</f>
        <v>#DIV/0!</v>
      </c>
    </row>
    <row r="31" spans="1:104">
      <c r="A31" s="6"/>
      <c r="B31" s="7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71"/>
      <c r="CY31" s="73"/>
      <c r="CZ31" s="75"/>
    </row>
  </sheetData>
  <mergeCells count="32">
    <mergeCell ref="CX14:CX15"/>
    <mergeCell ref="CY14:CY15"/>
    <mergeCell ref="CZ14:CZ15"/>
    <mergeCell ref="A1:A3"/>
    <mergeCell ref="B1:B3"/>
    <mergeCell ref="CX1:CX3"/>
    <mergeCell ref="CY1:CY3"/>
    <mergeCell ref="CZ1:CZ3"/>
    <mergeCell ref="CX5:CX6"/>
    <mergeCell ref="CY5:CY6"/>
    <mergeCell ref="CZ5:CZ6"/>
    <mergeCell ref="A10:A12"/>
    <mergeCell ref="B10:B12"/>
    <mergeCell ref="CX10:CX12"/>
    <mergeCell ref="CY10:CY12"/>
    <mergeCell ref="CZ10:CZ12"/>
    <mergeCell ref="CX30:CX31"/>
    <mergeCell ref="CY30:CY31"/>
    <mergeCell ref="CZ30:CZ31"/>
    <mergeCell ref="A18:A20"/>
    <mergeCell ref="B18:B20"/>
    <mergeCell ref="CX18:CX20"/>
    <mergeCell ref="CY18:CY20"/>
    <mergeCell ref="CZ18:CZ20"/>
    <mergeCell ref="CX22:CX23"/>
    <mergeCell ref="CY22:CY23"/>
    <mergeCell ref="CZ22:CZ23"/>
    <mergeCell ref="A26:A28"/>
    <mergeCell ref="B26:B28"/>
    <mergeCell ref="CX26:CX28"/>
    <mergeCell ref="CY26:CY28"/>
    <mergeCell ref="CZ26:CZ28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SPORTS</vt:lpstr>
      <vt:lpstr>PROFS</vt:lpstr>
      <vt:lpstr>International</vt:lpstr>
      <vt:lpstr>QUITO</vt:lpstr>
    </vt:vector>
  </TitlesOfParts>
  <Company>Lyceo Franco mexicano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Cyril Huot</dc:creator>
  <cp:lastModifiedBy>claudel martine</cp:lastModifiedBy>
  <dcterms:created xsi:type="dcterms:W3CDTF">2012-05-23T12:27:07Z</dcterms:created>
  <dcterms:modified xsi:type="dcterms:W3CDTF">2014-05-01T14:58:38Z</dcterms:modified>
</cp:coreProperties>
</file>