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5" yWindow="150" windowWidth="9660" windowHeight="7950" tabRatio="822"/>
  </bookViews>
  <sheets>
    <sheet name="Correction" sheetId="105" r:id="rId1"/>
    <sheet name="Instructions" sheetId="107" r:id="rId2"/>
    <sheet name="Sept 2020 vs papier" sheetId="102" r:id="rId3"/>
    <sheet name="Gril. pr l'inspecteur vs papier" sheetId="100" r:id="rId4"/>
    <sheet name="Sept 2020" sheetId="99" r:id="rId5"/>
    <sheet name="Gril. pour l'inspecteur vs ordi" sheetId="97" r:id="rId6"/>
  </sheets>
  <definedNames>
    <definedName name="liste">#REF!</definedName>
    <definedName name="liste_comp" localSheetId="0">#REF!</definedName>
    <definedName name="liste_comp" localSheetId="3">#REF!</definedName>
    <definedName name="liste_comp">#REF!</definedName>
    <definedName name="logo_comp" localSheetId="0">INDIRECT(VLOOKUP(#REF!,#REF!,6,0))</definedName>
    <definedName name="logo_comp" localSheetId="3">INDIRECT(VLOOKUP(#REF!,#REF!,6,0))</definedName>
    <definedName name="logo_comp">INDIRECT(VLOOKUP(#REF!,#REF!,6,0))</definedName>
  </definedNames>
  <calcPr calcId="124519"/>
</workbook>
</file>

<file path=xl/calcChain.xml><?xml version="1.0" encoding="utf-8"?>
<calcChain xmlns="http://schemas.openxmlformats.org/spreadsheetml/2006/main">
  <c r="A1" i="97"/>
  <c r="I31" i="105"/>
  <c r="C64"/>
  <c r="N56"/>
  <c r="CY8" i="102"/>
  <c r="CZ8"/>
  <c r="DA8"/>
  <c r="DB8"/>
  <c r="DC8"/>
  <c r="DD8"/>
  <c r="DE8"/>
  <c r="DF8"/>
  <c r="DG8"/>
  <c r="CT9"/>
  <c r="CT15"/>
  <c r="CT22"/>
  <c r="DA28" s="1"/>
  <c r="CT27"/>
  <c r="CT44"/>
  <c r="DC28" s="1"/>
  <c r="CT50"/>
  <c r="CT55"/>
  <c r="CT61"/>
  <c r="DG28" s="1"/>
  <c r="CT58"/>
  <c r="DC4"/>
  <c r="DD4"/>
  <c r="DE4"/>
  <c r="DF4"/>
  <c r="DG4"/>
  <c r="DC5"/>
  <c r="DD5"/>
  <c r="DE5"/>
  <c r="DF5"/>
  <c r="DG5"/>
  <c r="DC6"/>
  <c r="DD6"/>
  <c r="DE6"/>
  <c r="DF6"/>
  <c r="DG6"/>
  <c r="DC7"/>
  <c r="DD7"/>
  <c r="DE7"/>
  <c r="DF7"/>
  <c r="DG7"/>
  <c r="DC9"/>
  <c r="DD9"/>
  <c r="DE9"/>
  <c r="DF9"/>
  <c r="DG9"/>
  <c r="DC10"/>
  <c r="DD10"/>
  <c r="DE10"/>
  <c r="DF10"/>
  <c r="DG10"/>
  <c r="DC11"/>
  <c r="DD11"/>
  <c r="DE11"/>
  <c r="DF11"/>
  <c r="DG11"/>
  <c r="DC12"/>
  <c r="DD12"/>
  <c r="DE12"/>
  <c r="DF12"/>
  <c r="DG12"/>
  <c r="DC13"/>
  <c r="DD13"/>
  <c r="DE13"/>
  <c r="DF13"/>
  <c r="DG13"/>
  <c r="DC14"/>
  <c r="DD14"/>
  <c r="DE14"/>
  <c r="DF14"/>
  <c r="DG14"/>
  <c r="DC15"/>
  <c r="DD15"/>
  <c r="DE15"/>
  <c r="DF15"/>
  <c r="DG15"/>
  <c r="DC16"/>
  <c r="DD16"/>
  <c r="DE16"/>
  <c r="DF16"/>
  <c r="DG16"/>
  <c r="DC17"/>
  <c r="DD17"/>
  <c r="DE17"/>
  <c r="DF17"/>
  <c r="DG17"/>
  <c r="DC18"/>
  <c r="DD18"/>
  <c r="DE18"/>
  <c r="DF18"/>
  <c r="DG18"/>
  <c r="DC19"/>
  <c r="DD19"/>
  <c r="DE19"/>
  <c r="DF19"/>
  <c r="DG19"/>
  <c r="DC20"/>
  <c r="DD20"/>
  <c r="DE20"/>
  <c r="DF20"/>
  <c r="DG20"/>
  <c r="DC21"/>
  <c r="DD21"/>
  <c r="DE21"/>
  <c r="DF21"/>
  <c r="DG21"/>
  <c r="DC22"/>
  <c r="DD22"/>
  <c r="DE22"/>
  <c r="DF22"/>
  <c r="DG22"/>
  <c r="DC23"/>
  <c r="DD23"/>
  <c r="DE23"/>
  <c r="DF23"/>
  <c r="DG23"/>
  <c r="DC24"/>
  <c r="DD24"/>
  <c r="DE24"/>
  <c r="DF24"/>
  <c r="DG24"/>
  <c r="DC25"/>
  <c r="DD25"/>
  <c r="DE25"/>
  <c r="DF25"/>
  <c r="DG25"/>
  <c r="DC26"/>
  <c r="DD26"/>
  <c r="DE26"/>
  <c r="DF26"/>
  <c r="DG26"/>
  <c r="DC27"/>
  <c r="DD27"/>
  <c r="DE27"/>
  <c r="DF27"/>
  <c r="DG27"/>
  <c r="DD28"/>
  <c r="DE28"/>
  <c r="DF28"/>
  <c r="DC29"/>
  <c r="DD29"/>
  <c r="DE29"/>
  <c r="DF29"/>
  <c r="DG29"/>
  <c r="DF3"/>
  <c r="DE3"/>
  <c r="DD3"/>
  <c r="DC3"/>
  <c r="DG3"/>
  <c r="DB4"/>
  <c r="DB5"/>
  <c r="DB6"/>
  <c r="DB7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8"/>
  <c r="DB29"/>
  <c r="DA4"/>
  <c r="DA5"/>
  <c r="DA6"/>
  <c r="DA7"/>
  <c r="DA9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9"/>
  <c r="CZ5"/>
  <c r="CZ6"/>
  <c r="CZ9"/>
  <c r="CZ10"/>
  <c r="CZ11"/>
  <c r="CZ12"/>
  <c r="CZ13"/>
  <c r="CZ14"/>
  <c r="CZ15"/>
  <c r="CZ16"/>
  <c r="CZ17"/>
  <c r="CZ18"/>
  <c r="CZ19"/>
  <c r="CZ20"/>
  <c r="CZ21"/>
  <c r="CZ22"/>
  <c r="CZ23"/>
  <c r="CZ24"/>
  <c r="CZ25"/>
  <c r="CZ26"/>
  <c r="CZ27"/>
  <c r="CZ28"/>
  <c r="K29" i="100" s="1"/>
  <c r="CZ29" i="102"/>
  <c r="CC9"/>
  <c r="CY11" s="1"/>
  <c r="CR9"/>
  <c r="CY4"/>
  <c r="CY5"/>
  <c r="H6" i="100" s="1"/>
  <c r="CY6" i="102"/>
  <c r="CY7"/>
  <c r="CY9"/>
  <c r="CY10"/>
  <c r="H11" i="100" s="1"/>
  <c r="CY12" i="102"/>
  <c r="CY13"/>
  <c r="CY14"/>
  <c r="H15" i="100" s="1"/>
  <c r="CY15" i="102"/>
  <c r="CY16"/>
  <c r="CY17"/>
  <c r="CY18"/>
  <c r="H19" i="100" s="1"/>
  <c r="CY19" i="102"/>
  <c r="CY20"/>
  <c r="CY21"/>
  <c r="CY22"/>
  <c r="H23" i="100" s="1"/>
  <c r="CY23" i="102"/>
  <c r="CY24"/>
  <c r="CY25"/>
  <c r="CY26"/>
  <c r="D27" i="100" s="1"/>
  <c r="CY27" i="102"/>
  <c r="CY28"/>
  <c r="CY29"/>
  <c r="CX3"/>
  <c r="CX25"/>
  <c r="CX26"/>
  <c r="CX27"/>
  <c r="CX28"/>
  <c r="CX29"/>
  <c r="CX18"/>
  <c r="CX19"/>
  <c r="CX20"/>
  <c r="CX21"/>
  <c r="CX22"/>
  <c r="CX23"/>
  <c r="CX24"/>
  <c r="CX17"/>
  <c r="CX9"/>
  <c r="CX10"/>
  <c r="CX11"/>
  <c r="CX12"/>
  <c r="CX13"/>
  <c r="CX14"/>
  <c r="CX15"/>
  <c r="CX16"/>
  <c r="CX4"/>
  <c r="CX5"/>
  <c r="CX6"/>
  <c r="CX7"/>
  <c r="CX8"/>
  <c r="BV9"/>
  <c r="BW9"/>
  <c r="BX9"/>
  <c r="BY9"/>
  <c r="BZ9"/>
  <c r="CA9"/>
  <c r="CB9"/>
  <c r="CD9"/>
  <c r="CE9"/>
  <c r="CF9"/>
  <c r="CG9"/>
  <c r="CH9"/>
  <c r="CI9"/>
  <c r="CJ9"/>
  <c r="CK9"/>
  <c r="CL9"/>
  <c r="CM9"/>
  <c r="CN9"/>
  <c r="CO9"/>
  <c r="CP9"/>
  <c r="CQ9"/>
  <c r="CS9"/>
  <c r="BV15"/>
  <c r="CZ4" s="1"/>
  <c r="BW15"/>
  <c r="BX15"/>
  <c r="BY15"/>
  <c r="CZ7" s="1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BU61"/>
  <c r="BU58"/>
  <c r="BU55"/>
  <c r="BU50"/>
  <c r="BU44"/>
  <c r="K51" i="99"/>
  <c r="K23"/>
  <c r="K16"/>
  <c r="AR9" i="102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AQ60"/>
  <c r="AQ59"/>
  <c r="AQ28"/>
  <c r="AQ29"/>
  <c r="AQ27"/>
  <c r="AQ11"/>
  <c r="AQ12"/>
  <c r="AQ13"/>
  <c r="AQ14"/>
  <c r="AQ15"/>
  <c r="BU15" s="1"/>
  <c r="CZ3" s="1"/>
  <c r="AQ16"/>
  <c r="AQ17"/>
  <c r="AQ18"/>
  <c r="AQ19"/>
  <c r="AQ20"/>
  <c r="AQ21"/>
  <c r="AQ22"/>
  <c r="BU22" s="1"/>
  <c r="DA3" s="1"/>
  <c r="AQ23"/>
  <c r="AQ24"/>
  <c r="AQ25"/>
  <c r="AQ30"/>
  <c r="BU27" s="1"/>
  <c r="DB3" s="1"/>
  <c r="AQ31"/>
  <c r="AQ32"/>
  <c r="AQ33"/>
  <c r="AQ34"/>
  <c r="AQ35"/>
  <c r="AQ36"/>
  <c r="AQ37"/>
  <c r="AQ38"/>
  <c r="AQ39"/>
  <c r="AQ40"/>
  <c r="AQ41"/>
  <c r="AQ42"/>
  <c r="AQ44"/>
  <c r="AQ45"/>
  <c r="AQ46"/>
  <c r="AQ47"/>
  <c r="AQ48"/>
  <c r="AQ49"/>
  <c r="AQ50"/>
  <c r="AQ51"/>
  <c r="AQ52"/>
  <c r="AQ53"/>
  <c r="AQ54"/>
  <c r="AQ55"/>
  <c r="AQ56"/>
  <c r="AQ57"/>
  <c r="AQ58"/>
  <c r="AQ61"/>
  <c r="AQ62"/>
  <c r="AQ63"/>
  <c r="AQ10"/>
  <c r="AQ9"/>
  <c r="BU9" s="1"/>
  <c r="CY3" s="1"/>
  <c r="A57"/>
  <c r="A56"/>
  <c r="A55"/>
  <c r="A52"/>
  <c r="I64" i="99"/>
  <c r="J10"/>
  <c r="J11"/>
  <c r="J12"/>
  <c r="N2"/>
  <c r="J56"/>
  <c r="J57"/>
  <c r="J58"/>
  <c r="K8"/>
  <c r="I8"/>
  <c r="J64"/>
  <c r="J63"/>
  <c r="I63" s="1"/>
  <c r="J62"/>
  <c r="I62" s="1"/>
  <c r="J61"/>
  <c r="I61" s="1"/>
  <c r="J60"/>
  <c r="I60"/>
  <c r="J59"/>
  <c r="I59"/>
  <c r="I58"/>
  <c r="I57"/>
  <c r="I56"/>
  <c r="K56" s="1"/>
  <c r="J55"/>
  <c r="I55"/>
  <c r="J54"/>
  <c r="I54"/>
  <c r="J53"/>
  <c r="I53"/>
  <c r="J52"/>
  <c r="I52"/>
  <c r="J51"/>
  <c r="I51"/>
  <c r="J50"/>
  <c r="I50" s="1"/>
  <c r="J49"/>
  <c r="I49"/>
  <c r="J48"/>
  <c r="I48" s="1"/>
  <c r="J47"/>
  <c r="I47"/>
  <c r="J46"/>
  <c r="I46"/>
  <c r="J45"/>
  <c r="I45" s="1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K28" s="1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I12"/>
  <c r="I11"/>
  <c r="K10" s="1"/>
  <c r="I10"/>
  <c r="A8"/>
  <c r="I64" i="105"/>
  <c r="I63"/>
  <c r="I62"/>
  <c r="I58"/>
  <c r="C58"/>
  <c r="I57"/>
  <c r="C57"/>
  <c r="I56"/>
  <c r="I53"/>
  <c r="I50"/>
  <c r="I49"/>
  <c r="I48"/>
  <c r="I54"/>
  <c r="I55"/>
  <c r="I52"/>
  <c r="I51"/>
  <c r="I47"/>
  <c r="I46"/>
  <c r="I45"/>
  <c r="I43"/>
  <c r="I42"/>
  <c r="I41"/>
  <c r="I40"/>
  <c r="I39"/>
  <c r="I38"/>
  <c r="I37"/>
  <c r="I36"/>
  <c r="I35"/>
  <c r="I34"/>
  <c r="I33"/>
  <c r="I32"/>
  <c r="I30"/>
  <c r="I29"/>
  <c r="J28"/>
  <c r="I28" s="1"/>
  <c r="I26"/>
  <c r="I24"/>
  <c r="I21"/>
  <c r="I20"/>
  <c r="I16"/>
  <c r="I11"/>
  <c r="I22"/>
  <c r="I19"/>
  <c r="I18"/>
  <c r="I17"/>
  <c r="I14"/>
  <c r="I13"/>
  <c r="I12"/>
  <c r="I10"/>
  <c r="J63"/>
  <c r="E64"/>
  <c r="G64"/>
  <c r="J64"/>
  <c r="E59"/>
  <c r="N58"/>
  <c r="N57"/>
  <c r="C54"/>
  <c r="C53"/>
  <c r="N53"/>
  <c r="J50"/>
  <c r="C51"/>
  <c r="E51"/>
  <c r="G51"/>
  <c r="J51"/>
  <c r="C52"/>
  <c r="E52"/>
  <c r="G52"/>
  <c r="J52"/>
  <c r="J53"/>
  <c r="E54"/>
  <c r="G54"/>
  <c r="J54"/>
  <c r="C55"/>
  <c r="E55"/>
  <c r="G55"/>
  <c r="J55"/>
  <c r="J56"/>
  <c r="J57"/>
  <c r="J58"/>
  <c r="C59"/>
  <c r="I59" s="1"/>
  <c r="G59"/>
  <c r="J59"/>
  <c r="I60"/>
  <c r="J62"/>
  <c r="C26"/>
  <c r="A8"/>
  <c r="I2"/>
  <c r="C15"/>
  <c r="E15"/>
  <c r="G15"/>
  <c r="J15"/>
  <c r="C16"/>
  <c r="E16"/>
  <c r="G16"/>
  <c r="J16"/>
  <c r="C17"/>
  <c r="E17"/>
  <c r="G17"/>
  <c r="J17"/>
  <c r="C18"/>
  <c r="E18"/>
  <c r="G18"/>
  <c r="J18"/>
  <c r="C19"/>
  <c r="E19"/>
  <c r="G19"/>
  <c r="J19"/>
  <c r="C20"/>
  <c r="E20"/>
  <c r="G20"/>
  <c r="J20"/>
  <c r="C21"/>
  <c r="E21"/>
  <c r="G21"/>
  <c r="J21"/>
  <c r="C22"/>
  <c r="E22"/>
  <c r="G22"/>
  <c r="J22"/>
  <c r="C23"/>
  <c r="E23"/>
  <c r="G23"/>
  <c r="J23"/>
  <c r="C24"/>
  <c r="E24"/>
  <c r="G24"/>
  <c r="J24"/>
  <c r="C25"/>
  <c r="E25"/>
  <c r="G25"/>
  <c r="J25"/>
  <c r="E26"/>
  <c r="G26"/>
  <c r="J26"/>
  <c r="J29"/>
  <c r="J30"/>
  <c r="J31"/>
  <c r="J32"/>
  <c r="J33"/>
  <c r="J34"/>
  <c r="J35"/>
  <c r="J36"/>
  <c r="J37"/>
  <c r="J38"/>
  <c r="J39"/>
  <c r="J40"/>
  <c r="J41"/>
  <c r="J42"/>
  <c r="J43"/>
  <c r="J45"/>
  <c r="J46"/>
  <c r="C47"/>
  <c r="E47"/>
  <c r="G47"/>
  <c r="J47"/>
  <c r="J48"/>
  <c r="J49"/>
  <c r="C11"/>
  <c r="E11"/>
  <c r="G11"/>
  <c r="C12"/>
  <c r="E12"/>
  <c r="G12"/>
  <c r="C13"/>
  <c r="E13"/>
  <c r="G13"/>
  <c r="C14"/>
  <c r="E14"/>
  <c r="G14"/>
  <c r="E10"/>
  <c r="G10"/>
  <c r="C10"/>
  <c r="F8" i="100" l="1"/>
  <c r="K10"/>
  <c r="K5"/>
  <c r="F26"/>
  <c r="B22"/>
  <c r="K18"/>
  <c r="K14"/>
  <c r="E29"/>
  <c r="A25"/>
  <c r="E21"/>
  <c r="F17"/>
  <c r="F13"/>
  <c r="A26"/>
  <c r="A22"/>
  <c r="B18"/>
  <c r="B14"/>
  <c r="B10"/>
  <c r="B5"/>
  <c r="F29"/>
  <c r="H27"/>
  <c r="G26"/>
  <c r="J25"/>
  <c r="B25"/>
  <c r="K22"/>
  <c r="C22"/>
  <c r="F21"/>
  <c r="D19"/>
  <c r="J17"/>
  <c r="D15"/>
  <c r="J13"/>
  <c r="D11"/>
  <c r="J8"/>
  <c r="D6"/>
  <c r="C27"/>
  <c r="C23"/>
  <c r="C19"/>
  <c r="C15"/>
  <c r="C11"/>
  <c r="C6"/>
  <c r="I29"/>
  <c r="A29"/>
  <c r="J26"/>
  <c r="B26"/>
  <c r="E25"/>
  <c r="D23"/>
  <c r="F22"/>
  <c r="I21"/>
  <c r="C18"/>
  <c r="C14"/>
  <c r="C10"/>
  <c r="C5"/>
  <c r="D28"/>
  <c r="D24"/>
  <c r="D20"/>
  <c r="D16"/>
  <c r="D12"/>
  <c r="D7"/>
  <c r="J29"/>
  <c r="B29"/>
  <c r="K26"/>
  <c r="C26"/>
  <c r="F25"/>
  <c r="G22"/>
  <c r="J21"/>
  <c r="B21"/>
  <c r="G18"/>
  <c r="B17"/>
  <c r="G14"/>
  <c r="B13"/>
  <c r="G10"/>
  <c r="B8"/>
  <c r="G5"/>
  <c r="D29"/>
  <c r="D25"/>
  <c r="A21"/>
  <c r="A17"/>
  <c r="A13"/>
  <c r="A8"/>
  <c r="I25"/>
  <c r="J22"/>
  <c r="J4"/>
  <c r="F4"/>
  <c r="B4"/>
  <c r="K4"/>
  <c r="G4"/>
  <c r="C4"/>
  <c r="E4"/>
  <c r="H4"/>
  <c r="D4"/>
  <c r="I4"/>
  <c r="A4"/>
  <c r="I28"/>
  <c r="I24"/>
  <c r="A24"/>
  <c r="I20"/>
  <c r="A20"/>
  <c r="E16"/>
  <c r="I12"/>
  <c r="E7"/>
  <c r="A7"/>
  <c r="G29"/>
  <c r="C29"/>
  <c r="J28"/>
  <c r="F28"/>
  <c r="B28"/>
  <c r="I27"/>
  <c r="E27"/>
  <c r="A27"/>
  <c r="H26"/>
  <c r="D26"/>
  <c r="K25"/>
  <c r="G25"/>
  <c r="C25"/>
  <c r="J24"/>
  <c r="F24"/>
  <c r="B24"/>
  <c r="I23"/>
  <c r="E23"/>
  <c r="A23"/>
  <c r="H22"/>
  <c r="D22"/>
  <c r="K21"/>
  <c r="G21"/>
  <c r="C21"/>
  <c r="J20"/>
  <c r="F20"/>
  <c r="B20"/>
  <c r="I19"/>
  <c r="E19"/>
  <c r="A19"/>
  <c r="H18"/>
  <c r="D18"/>
  <c r="K17"/>
  <c r="G17"/>
  <c r="C17"/>
  <c r="J16"/>
  <c r="F16"/>
  <c r="B16"/>
  <c r="I15"/>
  <c r="E15"/>
  <c r="A15"/>
  <c r="H14"/>
  <c r="D14"/>
  <c r="K13"/>
  <c r="G13"/>
  <c r="C13"/>
  <c r="J12"/>
  <c r="F12"/>
  <c r="B12"/>
  <c r="I11"/>
  <c r="E11"/>
  <c r="A11"/>
  <c r="H10"/>
  <c r="D10"/>
  <c r="K8"/>
  <c r="G8"/>
  <c r="C8"/>
  <c r="J7"/>
  <c r="F7"/>
  <c r="B7"/>
  <c r="I6"/>
  <c r="E6"/>
  <c r="A6"/>
  <c r="H5"/>
  <c r="D5"/>
  <c r="E9"/>
  <c r="E28"/>
  <c r="A28"/>
  <c r="E24"/>
  <c r="E20"/>
  <c r="I16"/>
  <c r="A16"/>
  <c r="E12"/>
  <c r="A12"/>
  <c r="I7"/>
  <c r="H29"/>
  <c r="K28"/>
  <c r="G28"/>
  <c r="C28"/>
  <c r="J27"/>
  <c r="F27"/>
  <c r="B27"/>
  <c r="I26"/>
  <c r="E26"/>
  <c r="H25"/>
  <c r="K24"/>
  <c r="G24"/>
  <c r="C24"/>
  <c r="J23"/>
  <c r="F23"/>
  <c r="B23"/>
  <c r="I22"/>
  <c r="E22"/>
  <c r="H21"/>
  <c r="D21"/>
  <c r="K20"/>
  <c r="G20"/>
  <c r="C20"/>
  <c r="J19"/>
  <c r="F19"/>
  <c r="B19"/>
  <c r="I18"/>
  <c r="E18"/>
  <c r="A18"/>
  <c r="H17"/>
  <c r="D17"/>
  <c r="K16"/>
  <c r="G16"/>
  <c r="C16"/>
  <c r="J15"/>
  <c r="F15"/>
  <c r="B15"/>
  <c r="I14"/>
  <c r="E14"/>
  <c r="A14"/>
  <c r="H13"/>
  <c r="D13"/>
  <c r="K12"/>
  <c r="G12"/>
  <c r="C12"/>
  <c r="J11"/>
  <c r="F11"/>
  <c r="B11"/>
  <c r="I10"/>
  <c r="E10"/>
  <c r="A10"/>
  <c r="H8"/>
  <c r="D8"/>
  <c r="K7"/>
  <c r="G7"/>
  <c r="C7"/>
  <c r="J6"/>
  <c r="F6"/>
  <c r="B6"/>
  <c r="I5"/>
  <c r="E5"/>
  <c r="A5"/>
  <c r="H28"/>
  <c r="K27"/>
  <c r="G27"/>
  <c r="H24"/>
  <c r="K23"/>
  <c r="G23"/>
  <c r="H20"/>
  <c r="K19"/>
  <c r="G19"/>
  <c r="J18"/>
  <c r="F18"/>
  <c r="I17"/>
  <c r="E17"/>
  <c r="H16"/>
  <c r="K15"/>
  <c r="G15"/>
  <c r="J14"/>
  <c r="F14"/>
  <c r="I13"/>
  <c r="E13"/>
  <c r="H12"/>
  <c r="K11"/>
  <c r="G11"/>
  <c r="J10"/>
  <c r="F10"/>
  <c r="I8"/>
  <c r="E8"/>
  <c r="H7"/>
  <c r="K6"/>
  <c r="G6"/>
  <c r="J5"/>
  <c r="F5"/>
  <c r="C9"/>
  <c r="G9"/>
  <c r="K9"/>
  <c r="A9"/>
  <c r="I9"/>
  <c r="B9"/>
  <c r="H9"/>
  <c r="D9"/>
  <c r="J9"/>
  <c r="F9"/>
  <c r="K59" i="99"/>
  <c r="K45"/>
  <c r="K62"/>
  <c r="H4" i="97"/>
  <c r="H34" s="1"/>
  <c r="T4" i="99"/>
  <c r="I61" i="105"/>
  <c r="I23"/>
  <c r="I15"/>
  <c r="I25"/>
  <c r="B2" i="100"/>
  <c r="I8" i="105"/>
  <c r="J10"/>
  <c r="J14"/>
  <c r="J13"/>
  <c r="J12"/>
  <c r="J11"/>
  <c r="A1" i="100"/>
  <c r="B34"/>
  <c r="B2" i="97"/>
  <c r="B32" s="1"/>
  <c r="G37" i="100" l="1"/>
  <c r="E37"/>
  <c r="H39"/>
  <c r="G39"/>
  <c r="K35"/>
  <c r="E38"/>
  <c r="H38"/>
  <c r="G38"/>
  <c r="J38"/>
  <c r="K39"/>
  <c r="H36"/>
  <c r="K38"/>
  <c r="G36"/>
  <c r="E39"/>
  <c r="J35"/>
  <c r="I35"/>
  <c r="C35"/>
  <c r="K36"/>
  <c r="E36"/>
  <c r="D36"/>
  <c r="K37"/>
  <c r="F35"/>
  <c r="G35"/>
  <c r="H35"/>
  <c r="E35"/>
  <c r="J37"/>
  <c r="I36"/>
  <c r="I38"/>
  <c r="C39"/>
  <c r="J36"/>
  <c r="J39"/>
  <c r="I37"/>
  <c r="I39"/>
  <c r="H37"/>
  <c r="F37"/>
  <c r="F39"/>
  <c r="D37"/>
  <c r="D38"/>
  <c r="F36"/>
  <c r="F38"/>
  <c r="D35"/>
  <c r="D39"/>
  <c r="H33" i="97"/>
  <c r="H35"/>
  <c r="H36"/>
  <c r="H37"/>
  <c r="E4"/>
  <c r="Q4" i="99"/>
  <c r="R4"/>
  <c r="F4" i="97"/>
  <c r="V4" i="99"/>
  <c r="J4" i="97"/>
  <c r="I4"/>
  <c r="U4" i="99"/>
  <c r="G4" i="97"/>
  <c r="S4" i="99"/>
  <c r="C4" i="97"/>
  <c r="O4" i="99"/>
  <c r="K4" i="97"/>
  <c r="W4" i="99"/>
  <c r="D4" i="97"/>
  <c r="P4" i="99"/>
  <c r="E33" i="97" l="1"/>
  <c r="E37"/>
  <c r="E36"/>
  <c r="E35"/>
  <c r="E34"/>
  <c r="F33"/>
  <c r="F35"/>
  <c r="F36"/>
  <c r="F37"/>
  <c r="F34"/>
  <c r="G33"/>
  <c r="G34"/>
  <c r="G35"/>
  <c r="G36"/>
  <c r="G37"/>
  <c r="J33"/>
  <c r="J34"/>
  <c r="J35"/>
  <c r="J36"/>
  <c r="J37"/>
  <c r="D33"/>
  <c r="D34"/>
  <c r="D35"/>
  <c r="D36"/>
  <c r="D37"/>
  <c r="C34"/>
  <c r="C35"/>
  <c r="C33"/>
  <c r="C36"/>
  <c r="C37"/>
  <c r="I33"/>
  <c r="I34"/>
  <c r="I35"/>
  <c r="I36"/>
  <c r="I37"/>
  <c r="K33"/>
  <c r="K34"/>
  <c r="K35"/>
  <c r="K36"/>
  <c r="K37"/>
  <c r="C36" i="100"/>
  <c r="C37"/>
  <c r="C38"/>
</calcChain>
</file>

<file path=xl/sharedStrings.xml><?xml version="1.0" encoding="utf-8"?>
<sst xmlns="http://schemas.openxmlformats.org/spreadsheetml/2006/main" count="994" uniqueCount="241">
  <si>
    <t>Classe :</t>
  </si>
  <si>
    <t>Prénom :</t>
  </si>
  <si>
    <t>Code :</t>
  </si>
  <si>
    <t xml:space="preserve">NOM : </t>
  </si>
  <si>
    <t>Lycée :</t>
  </si>
  <si>
    <r>
      <t>Evaluation diagnostique 2</t>
    </r>
    <r>
      <rPr>
        <b/>
        <vertAlign val="superscript"/>
        <sz val="20"/>
        <color rgb="FF0070C0"/>
        <rFont val="Calibri"/>
        <family val="2"/>
        <scheme val="minor"/>
      </rPr>
      <t>nde</t>
    </r>
  </si>
  <si>
    <t xml:space="preserve">Question 1 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</si>
  <si>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</si>
  <si>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</si>
  <si>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</si>
  <si>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</si>
  <si>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</si>
  <si>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</si>
  <si>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</si>
  <si>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</si>
  <si>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</si>
  <si>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</si>
  <si>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</si>
  <si>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</si>
  <si>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</si>
  <si>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:</t>
  </si>
  <si>
    <t>A</t>
  </si>
  <si>
    <t>B</t>
  </si>
  <si>
    <t>C</t>
  </si>
  <si>
    <t>1)</t>
  </si>
  <si>
    <t>2)</t>
  </si>
  <si>
    <t>4)</t>
  </si>
  <si>
    <t>5)</t>
  </si>
  <si>
    <t>MOYENNE</t>
  </si>
  <si>
    <t>MAXIMUM</t>
  </si>
  <si>
    <t>MINIMUM</t>
  </si>
  <si>
    <t>MEDIANE</t>
  </si>
  <si>
    <t>ECART TYPE</t>
  </si>
  <si>
    <t xml:space="preserve"> </t>
  </si>
  <si>
    <t>C1</t>
  </si>
  <si>
    <t>C2</t>
  </si>
  <si>
    <t>C3</t>
  </si>
  <si>
    <t>C4</t>
  </si>
  <si>
    <t>C5</t>
  </si>
  <si>
    <t>Elève1</t>
  </si>
  <si>
    <t>élève1</t>
  </si>
  <si>
    <t>Elève2</t>
  </si>
  <si>
    <t>élève2</t>
  </si>
  <si>
    <t>Elève3</t>
  </si>
  <si>
    <t>Elève4</t>
  </si>
  <si>
    <t>Elève5</t>
  </si>
  <si>
    <t>Elève6</t>
  </si>
  <si>
    <t>Elève7</t>
  </si>
  <si>
    <t>Elève8</t>
  </si>
  <si>
    <t>Elève9</t>
  </si>
  <si>
    <t>Elève10</t>
  </si>
  <si>
    <t>Elève11</t>
  </si>
  <si>
    <t>Elève12</t>
  </si>
  <si>
    <t>Elève13</t>
  </si>
  <si>
    <t>Elève14</t>
  </si>
  <si>
    <t>Elève15</t>
  </si>
  <si>
    <t>Elève16</t>
  </si>
  <si>
    <t>Elève17</t>
  </si>
  <si>
    <t>Elève18</t>
  </si>
  <si>
    <t>Elève19</t>
  </si>
  <si>
    <t>Elève20</t>
  </si>
  <si>
    <t>Elève21</t>
  </si>
  <si>
    <t>Elève22</t>
  </si>
  <si>
    <t>Elève23</t>
  </si>
  <si>
    <t>Elève24</t>
  </si>
  <si>
    <t>Elève25</t>
  </si>
  <si>
    <t>Elève26</t>
  </si>
  <si>
    <t>élève3</t>
  </si>
  <si>
    <t>élève4</t>
  </si>
  <si>
    <t>élève5</t>
  </si>
  <si>
    <t>élève6</t>
  </si>
  <si>
    <t>élève7</t>
  </si>
  <si>
    <t>élève8</t>
  </si>
  <si>
    <t>élève9</t>
  </si>
  <si>
    <t>élève10</t>
  </si>
  <si>
    <t>élève11</t>
  </si>
  <si>
    <t>élève12</t>
  </si>
  <si>
    <t>élève13</t>
  </si>
  <si>
    <t>élève14</t>
  </si>
  <si>
    <t>élève15</t>
  </si>
  <si>
    <t>élève16</t>
  </si>
  <si>
    <t>élève17</t>
  </si>
  <si>
    <t>élève18</t>
  </si>
  <si>
    <t>élève19</t>
  </si>
  <si>
    <t>élève20</t>
  </si>
  <si>
    <t>élève21</t>
  </si>
  <si>
    <t>élève22</t>
  </si>
  <si>
    <t>élève23</t>
  </si>
  <si>
    <t>élève24</t>
  </si>
  <si>
    <t>élève25</t>
  </si>
  <si>
    <t>élève26</t>
  </si>
  <si>
    <t>CLASSE:</t>
  </si>
  <si>
    <t>Question 15</t>
  </si>
  <si>
    <t>eval</t>
  </si>
  <si>
    <t>a</t>
  </si>
  <si>
    <t>b</t>
  </si>
  <si>
    <t>c</t>
  </si>
  <si>
    <t xml:space="preserve"> AC E NA</t>
  </si>
  <si>
    <t>AC</t>
  </si>
  <si>
    <t>Question 16</t>
  </si>
  <si>
    <t xml:space="preserve"> ELEVE1</t>
  </si>
  <si>
    <t xml:space="preserve"> ELEVE2</t>
  </si>
  <si>
    <t xml:space="preserve"> ELEVE3</t>
  </si>
  <si>
    <t xml:space="preserve"> ELEVE4</t>
  </si>
  <si>
    <t xml:space="preserve"> ELEVE5</t>
  </si>
  <si>
    <t xml:space="preserve"> ELEVE6</t>
  </si>
  <si>
    <t xml:space="preserve"> ELEVE7</t>
  </si>
  <si>
    <t xml:space="preserve"> ELEVE8</t>
  </si>
  <si>
    <t xml:space="preserve"> ELEVE9</t>
  </si>
  <si>
    <t xml:space="preserve"> ELEVE10</t>
  </si>
  <si>
    <t xml:space="preserve"> ELEVE11</t>
  </si>
  <si>
    <t xml:space="preserve"> ELEVE12</t>
  </si>
  <si>
    <t xml:space="preserve"> ELEVE13</t>
  </si>
  <si>
    <t xml:space="preserve"> ELEVE14</t>
  </si>
  <si>
    <t xml:space="preserve"> ELEVE15</t>
  </si>
  <si>
    <t xml:space="preserve"> ELEVE16</t>
  </si>
  <si>
    <t xml:space="preserve"> ELEVE17</t>
  </si>
  <si>
    <t xml:space="preserve"> ELEVE18</t>
  </si>
  <si>
    <t xml:space="preserve"> ELEVE19</t>
  </si>
  <si>
    <t xml:space="preserve"> ELEVE20</t>
  </si>
  <si>
    <t xml:space="preserve"> ELEVE21</t>
  </si>
  <si>
    <t xml:space="preserve"> ELEVE22</t>
  </si>
  <si>
    <t xml:space="preserve"> ELEVE23</t>
  </si>
  <si>
    <t xml:space="preserve"> ELEVE24</t>
  </si>
  <si>
    <t xml:space="preserve"> ELEVE25</t>
  </si>
  <si>
    <t xml:space="preserve"> ELEVE26</t>
  </si>
  <si>
    <t>Fin</t>
  </si>
  <si>
    <t>Dans la version papier</t>
  </si>
  <si>
    <r>
      <t xml:space="preserve">Mettre la réponse dans la case ou </t>
    </r>
    <r>
      <rPr>
        <b/>
        <sz val="11"/>
        <rFont val="Verdana"/>
        <family val="2"/>
      </rPr>
      <t>AC</t>
    </r>
    <r>
      <rPr>
        <b/>
        <sz val="11"/>
        <color rgb="FFFF0000"/>
        <rFont val="Verdana"/>
        <family val="2"/>
      </rPr>
      <t xml:space="preserve"> ou </t>
    </r>
    <r>
      <rPr>
        <b/>
        <sz val="11"/>
        <rFont val="Verdana"/>
        <family val="2"/>
      </rPr>
      <t>E</t>
    </r>
    <r>
      <rPr>
        <b/>
        <sz val="11"/>
        <color rgb="FFFF0000"/>
        <rFont val="Verdana"/>
        <family val="2"/>
      </rPr>
      <t xml:space="preserve"> ou </t>
    </r>
    <r>
      <rPr>
        <b/>
        <sz val="11"/>
        <rFont val="Verdana"/>
        <family val="2"/>
      </rPr>
      <t>NA</t>
    </r>
  </si>
  <si>
    <t>ici</t>
  </si>
  <si>
    <t>Question 17</t>
  </si>
  <si>
    <t>Question 18</t>
  </si>
  <si>
    <t>Question 1</t>
  </si>
  <si>
    <t>: 1</t>
  </si>
  <si>
    <t>: 2</t>
  </si>
  <si>
    <t>: 3</t>
  </si>
  <si>
    <t xml:space="preserve"> AC</t>
  </si>
  <si>
    <t>SBSSA</t>
  </si>
  <si>
    <t>Pour la version ordinateur</t>
  </si>
  <si>
    <t xml:space="preserve">Avant de mettre sur les postes le fichier </t>
  </si>
  <si>
    <t>Placer le numéro de la section de votre classe dans la cellule B8 afin de ne pas repéter l'opération pour chaque élève.</t>
  </si>
  <si>
    <t>Retirer le code</t>
  </si>
  <si>
    <t xml:space="preserve">3) </t>
  </si>
  <si>
    <t>Enregistrer</t>
  </si>
  <si>
    <t>Placer sur les postes élèves</t>
  </si>
  <si>
    <t>Supprimer les onglets rouges et les avec la référence papier</t>
  </si>
  <si>
    <t>N°</t>
  </si>
  <si>
    <t>: 4</t>
  </si>
  <si>
    <t>: 1v</t>
  </si>
  <si>
    <t>: 2v</t>
  </si>
  <si>
    <t>: 3v</t>
  </si>
  <si>
    <t>: 1é</t>
  </si>
  <si>
    <t>: 2é</t>
  </si>
  <si>
    <t>: 3é</t>
  </si>
  <si>
    <t>PARTIE I</t>
  </si>
  <si>
    <t>PARTIE II</t>
  </si>
  <si>
    <t>1397 m</t>
  </si>
  <si>
    <t>1397m</t>
  </si>
  <si>
    <t>A)</t>
  </si>
  <si>
    <t>B)</t>
  </si>
  <si>
    <t>C)</t>
  </si>
  <si>
    <t>D)</t>
  </si>
  <si>
    <t>E)</t>
  </si>
  <si>
    <t>F)</t>
  </si>
  <si>
    <t>X</t>
  </si>
  <si>
    <t>DE</t>
  </si>
  <si>
    <t>litres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</si>
  <si>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</si>
  <si>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€</t>
  </si>
  <si>
    <t>tonnes</t>
  </si>
  <si>
    <t>Il faut convertir la longueur du parcourt en km</t>
  </si>
  <si>
    <t>Argumenter :</t>
  </si>
  <si>
    <t>14*15+50=260
Donc ils ne pourront pas acheter la planche à 309€ mais celle à 229€</t>
  </si>
  <si>
    <t>3/8</t>
  </si>
  <si>
    <t>2,50€</t>
  </si>
  <si>
    <t>2,50 €</t>
  </si>
  <si>
    <t>mettre E si il n'y a pas l'unité</t>
  </si>
  <si>
    <t>1500 €</t>
  </si>
  <si>
    <t>%</t>
  </si>
  <si>
    <t>EP</t>
  </si>
  <si>
    <t>E</t>
  </si>
  <si>
    <t>DD</t>
  </si>
  <si>
    <t>Elève</t>
  </si>
  <si>
    <t>élève</t>
  </si>
  <si>
    <t>Eleve1</t>
  </si>
  <si>
    <t>ELEVE1</t>
  </si>
  <si>
    <t>ELEVE2</t>
  </si>
  <si>
    <t>ELEVE3</t>
  </si>
  <si>
    <t>ELEVE4</t>
  </si>
  <si>
    <t>ELEVE5</t>
  </si>
  <si>
    <t>ELEVE6</t>
  </si>
  <si>
    <t>ELEVE7</t>
  </si>
  <si>
    <t>ELEVE8</t>
  </si>
  <si>
    <t>ELEVE9</t>
  </si>
  <si>
    <t>ELEVE10</t>
  </si>
  <si>
    <t>ELEVE11</t>
  </si>
  <si>
    <t>ELEVE12</t>
  </si>
  <si>
    <t>ELEVE13</t>
  </si>
  <si>
    <t>ELEVE14</t>
  </si>
  <si>
    <t>ELEVE15</t>
  </si>
  <si>
    <t>ELEVE16</t>
  </si>
  <si>
    <t>ELEVE17</t>
  </si>
  <si>
    <t>ELEVE18</t>
  </si>
  <si>
    <t>ELEVE19</t>
  </si>
  <si>
    <t>ELEVE20</t>
  </si>
  <si>
    <t>ELEVE21</t>
  </si>
  <si>
    <t>ELEVE22</t>
  </si>
  <si>
    <t>ELEVE23</t>
  </si>
  <si>
    <t>ELEVE24</t>
  </si>
  <si>
    <t>ELEVE25</t>
  </si>
  <si>
    <t>ELEVE26</t>
  </si>
  <si>
    <t>Eleve2</t>
  </si>
  <si>
    <t>Eleve3</t>
  </si>
  <si>
    <t>Eleve4</t>
  </si>
  <si>
    <t>Eleve5</t>
  </si>
  <si>
    <t>Eleve6</t>
  </si>
  <si>
    <t>Eleve7</t>
  </si>
  <si>
    <t>Eleve8</t>
  </si>
  <si>
    <t>Eleve9</t>
  </si>
  <si>
    <t>Eleve10</t>
  </si>
  <si>
    <t>Eleve11</t>
  </si>
  <si>
    <t>Eleve12</t>
  </si>
  <si>
    <t>Eleve13</t>
  </si>
  <si>
    <t>Eleve14</t>
  </si>
  <si>
    <t>Eleve15</t>
  </si>
  <si>
    <t>Eleve16</t>
  </si>
  <si>
    <t>Eleve17</t>
  </si>
  <si>
    <t>Eleve18</t>
  </si>
  <si>
    <t>Eleve19</t>
  </si>
  <si>
    <t>Eleve20</t>
  </si>
  <si>
    <t>Eleve21</t>
  </si>
  <si>
    <t>Eleve22</t>
  </si>
  <si>
    <t>Eleve23</t>
  </si>
  <si>
    <t>Eleve24</t>
  </si>
  <si>
    <t>Eleve25</t>
  </si>
  <si>
    <t>Eleve26</t>
  </si>
  <si>
    <t>TAPER ICI LE N°</t>
  </si>
  <si>
    <t>on accepte la réponse (36,2146667) même si il n'y a pas l'arrondi</t>
  </si>
  <si>
    <t>attention n'oublié de remplir la case comme l'expliqe l'onglet instruction</t>
  </si>
  <si>
    <t>Pour le version papier c'est ici que vous insérez le numéro de la section de la classe</t>
  </si>
  <si>
    <t>(Important)</t>
  </si>
</sst>
</file>

<file path=xl/styles.xml><?xml version="1.0" encoding="utf-8"?>
<styleSheet xmlns="http://schemas.openxmlformats.org/spreadsheetml/2006/main">
  <numFmts count="2">
    <numFmt numFmtId="165" formatCode="0.000"/>
    <numFmt numFmtId="169" formatCode="#,##0.00\ &quot;€&quot;"/>
  </numFmts>
  <fonts count="33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u/>
      <sz val="12"/>
      <color rgb="FFFF0000"/>
      <name val="Verdana"/>
      <family val="2"/>
    </font>
    <font>
      <b/>
      <sz val="20"/>
      <color rgb="FF0070C0"/>
      <name val="Calibri"/>
      <family val="2"/>
      <scheme val="minor"/>
    </font>
    <font>
      <b/>
      <vertAlign val="superscript"/>
      <sz val="20"/>
      <color rgb="FF0070C0"/>
      <name val="Calibri"/>
      <family val="2"/>
      <scheme val="minor"/>
    </font>
    <font>
      <b/>
      <sz val="10"/>
      <color indexed="18"/>
      <name val="Arial"/>
      <family val="2"/>
    </font>
    <font>
      <b/>
      <sz val="10"/>
      <color indexed="63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rgb="FFFF0000"/>
      <name val="Verdana"/>
      <family val="2"/>
    </font>
    <font>
      <sz val="8"/>
      <color theme="1"/>
      <name val="Verdana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b/>
      <sz val="11"/>
      <name val="Verdana"/>
      <family val="2"/>
    </font>
    <font>
      <sz val="9"/>
      <color theme="1"/>
      <name val="Verdana"/>
      <family val="2"/>
    </font>
    <font>
      <b/>
      <sz val="12"/>
      <color rgb="FF0070C0"/>
      <name val="Verdana"/>
      <family val="2"/>
    </font>
    <font>
      <b/>
      <sz val="12"/>
      <color rgb="FF7030A0"/>
      <name val="Verdana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9" tint="-0.499984740745262"/>
      <name val="Verdana"/>
      <family val="2"/>
    </font>
    <font>
      <sz val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ck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ck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29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locked="0"/>
    </xf>
    <xf numFmtId="0" fontId="0" fillId="0" borderId="0" xfId="0"/>
    <xf numFmtId="0" fontId="7" fillId="3" borderId="3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11" fillId="3" borderId="3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13" xfId="0" applyNumberForma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5" fillId="6" borderId="30" xfId="0" applyFont="1" applyFill="1" applyBorder="1" applyAlignment="1" applyProtection="1">
      <alignment horizontal="center" vertical="center"/>
      <protection locked="0"/>
    </xf>
    <xf numFmtId="2" fontId="6" fillId="6" borderId="30" xfId="0" applyNumberFormat="1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49" fontId="5" fillId="4" borderId="37" xfId="0" applyNumberFormat="1" applyFont="1" applyFill="1" applyBorder="1" applyAlignment="1" applyProtection="1">
      <alignment horizontal="left" vertical="top"/>
      <protection locked="0"/>
    </xf>
    <xf numFmtId="0" fontId="0" fillId="3" borderId="0" xfId="0" applyFill="1" applyProtection="1"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Border="1" applyProtection="1">
      <protection hidden="1"/>
    </xf>
    <xf numFmtId="0" fontId="5" fillId="6" borderId="32" xfId="0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 applyProtection="1"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5" borderId="0" xfId="0" applyFill="1" applyBorder="1" applyProtection="1">
      <protection hidden="1"/>
    </xf>
    <xf numFmtId="0" fontId="9" fillId="5" borderId="2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17" fillId="3" borderId="0" xfId="1" applyFont="1" applyFill="1" applyBorder="1" applyProtection="1">
      <protection locked="0" hidden="1"/>
    </xf>
    <xf numFmtId="0" fontId="22" fillId="3" borderId="0" xfId="0" applyFont="1" applyFill="1" applyAlignment="1" applyProtection="1">
      <alignment horizontal="center" vertical="center"/>
      <protection hidden="1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2" fontId="3" fillId="6" borderId="30" xfId="0" applyNumberFormat="1" applyFont="1" applyFill="1" applyBorder="1" applyAlignment="1" applyProtection="1">
      <alignment horizontal="center" vertical="center"/>
      <protection locked="0"/>
    </xf>
    <xf numFmtId="1" fontId="4" fillId="6" borderId="30" xfId="0" applyNumberFormat="1" applyFont="1" applyFill="1" applyBorder="1" applyAlignment="1" applyProtection="1">
      <alignment horizontal="center" vertical="center"/>
      <protection locked="0"/>
    </xf>
    <xf numFmtId="1" fontId="6" fillId="6" borderId="30" xfId="0" applyNumberFormat="1" applyFont="1" applyFill="1" applyBorder="1" applyAlignment="1" applyProtection="1">
      <alignment horizontal="center" vertical="center"/>
      <protection locked="0"/>
    </xf>
    <xf numFmtId="11" fontId="5" fillId="4" borderId="37" xfId="0" applyNumberFormat="1" applyFont="1" applyFill="1" applyBorder="1" applyAlignment="1" applyProtection="1">
      <alignment horizontal="left" vertical="top"/>
      <protection locked="0"/>
    </xf>
    <xf numFmtId="0" fontId="3" fillId="7" borderId="29" xfId="0" applyFont="1" applyFill="1" applyBorder="1" applyAlignment="1" applyProtection="1">
      <alignment horizontal="center" vertical="center"/>
      <protection locked="0"/>
    </xf>
    <xf numFmtId="0" fontId="5" fillId="7" borderId="30" xfId="0" applyFont="1" applyFill="1" applyBorder="1" applyAlignment="1" applyProtection="1">
      <alignment horizontal="center" vertical="center"/>
      <protection locked="0"/>
    </xf>
    <xf numFmtId="0" fontId="3" fillId="7" borderId="30" xfId="0" applyFont="1" applyFill="1" applyBorder="1" applyAlignment="1" applyProtection="1">
      <alignment horizontal="center" vertical="center"/>
      <protection locked="0"/>
    </xf>
    <xf numFmtId="2" fontId="3" fillId="7" borderId="30" xfId="0" applyNumberFormat="1" applyFont="1" applyFill="1" applyBorder="1" applyAlignment="1" applyProtection="1">
      <alignment horizontal="center" vertical="center"/>
      <protection locked="0"/>
    </xf>
    <xf numFmtId="1" fontId="4" fillId="7" borderId="30" xfId="0" applyNumberFormat="1" applyFont="1" applyFill="1" applyBorder="1" applyAlignment="1" applyProtection="1">
      <alignment horizontal="center" vertical="center"/>
      <protection locked="0"/>
    </xf>
    <xf numFmtId="2" fontId="6" fillId="7" borderId="30" xfId="0" applyNumberFormat="1" applyFont="1" applyFill="1" applyBorder="1" applyAlignment="1" applyProtection="1">
      <alignment horizontal="center" vertical="center"/>
      <protection locked="0"/>
    </xf>
    <xf numFmtId="1" fontId="6" fillId="7" borderId="30" xfId="0" applyNumberFormat="1" applyFont="1" applyFill="1" applyBorder="1" applyAlignment="1" applyProtection="1">
      <alignment horizontal="center" vertical="center"/>
      <protection locked="0"/>
    </xf>
    <xf numFmtId="0" fontId="3" fillId="8" borderId="29" xfId="0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 applyProtection="1">
      <alignment horizontal="center" vertical="center"/>
      <protection locked="0"/>
    </xf>
    <xf numFmtId="0" fontId="3" fillId="8" borderId="30" xfId="0" applyFont="1" applyFill="1" applyBorder="1" applyAlignment="1" applyProtection="1">
      <alignment horizontal="center" vertical="center"/>
      <protection locked="0"/>
    </xf>
    <xf numFmtId="2" fontId="3" fillId="8" borderId="30" xfId="0" applyNumberFormat="1" applyFont="1" applyFill="1" applyBorder="1" applyAlignment="1" applyProtection="1">
      <alignment horizontal="center" vertical="center"/>
      <protection locked="0"/>
    </xf>
    <xf numFmtId="1" fontId="4" fillId="8" borderId="30" xfId="0" applyNumberFormat="1" applyFont="1" applyFill="1" applyBorder="1" applyAlignment="1" applyProtection="1">
      <alignment horizontal="center" vertical="center"/>
      <protection locked="0"/>
    </xf>
    <xf numFmtId="2" fontId="6" fillId="8" borderId="30" xfId="0" applyNumberFormat="1" applyFont="1" applyFill="1" applyBorder="1" applyAlignment="1" applyProtection="1">
      <alignment horizontal="center" vertical="center"/>
      <protection locked="0"/>
    </xf>
    <xf numFmtId="1" fontId="6" fillId="8" borderId="30" xfId="0" applyNumberFormat="1" applyFont="1" applyFill="1" applyBorder="1" applyAlignment="1" applyProtection="1">
      <alignment horizontal="center" vertical="center"/>
      <protection locked="0"/>
    </xf>
    <xf numFmtId="0" fontId="5" fillId="7" borderId="32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/>
      <protection locked="0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49" fontId="20" fillId="4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5" fillId="6" borderId="34" xfId="0" applyFont="1" applyFill="1" applyBorder="1" applyAlignment="1" applyProtection="1">
      <alignment horizontal="center" vertical="center" wrapText="1"/>
      <protection locked="0"/>
    </xf>
    <xf numFmtId="0" fontId="25" fillId="6" borderId="35" xfId="0" applyFont="1" applyFill="1" applyBorder="1" applyAlignment="1" applyProtection="1">
      <alignment horizontal="center" vertical="center" wrapText="1"/>
      <protection locked="0"/>
    </xf>
    <xf numFmtId="0" fontId="25" fillId="6" borderId="36" xfId="0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vertical="center" wrapText="1"/>
      <protection hidden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wrapText="1"/>
      <protection hidden="1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right"/>
      <protection hidden="1"/>
    </xf>
    <xf numFmtId="0" fontId="8" fillId="0" borderId="26" xfId="0" applyFont="1" applyBorder="1" applyAlignment="1" applyProtection="1">
      <alignment horizontal="right"/>
      <protection hidden="1"/>
    </xf>
    <xf numFmtId="0" fontId="12" fillId="4" borderId="26" xfId="0" applyFont="1" applyFill="1" applyBorder="1" applyAlignment="1" applyProtection="1">
      <alignment horizontal="center" vertical="center"/>
      <protection locked="0"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0" fillId="9" borderId="19" xfId="0" applyFont="1" applyFill="1" applyBorder="1" applyAlignment="1" applyProtection="1">
      <alignment horizontal="center" vertical="center"/>
      <protection hidden="1"/>
    </xf>
    <xf numFmtId="0" fontId="10" fillId="9" borderId="39" xfId="0" applyFont="1" applyFill="1" applyBorder="1" applyAlignment="1" applyProtection="1">
      <alignment horizontal="center" vertical="center"/>
      <protection hidden="1"/>
    </xf>
    <xf numFmtId="0" fontId="10" fillId="9" borderId="43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wrapText="1"/>
      <protection hidden="1"/>
    </xf>
    <xf numFmtId="14" fontId="10" fillId="2" borderId="10" xfId="0" applyNumberFormat="1" applyFont="1" applyFill="1" applyBorder="1" applyAlignment="1" applyProtection="1">
      <alignment horizontal="center" wrapText="1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horizontal="center" vertical="center" textRotation="180" wrapText="1"/>
      <protection locked="0"/>
    </xf>
    <xf numFmtId="0" fontId="0" fillId="7" borderId="0" xfId="0" applyFill="1" applyAlignment="1" applyProtection="1">
      <alignment horizontal="center" vertical="center" textRotation="180" wrapText="1"/>
      <protection locked="0"/>
    </xf>
    <xf numFmtId="0" fontId="0" fillId="7" borderId="6" xfId="0" applyFill="1" applyBorder="1" applyAlignment="1" applyProtection="1">
      <alignment horizontal="center" vertical="center" textRotation="180" wrapText="1"/>
      <protection locked="0"/>
    </xf>
    <xf numFmtId="0" fontId="0" fillId="8" borderId="13" xfId="0" applyFill="1" applyBorder="1" applyAlignment="1" applyProtection="1">
      <alignment horizontal="center" vertical="center" textRotation="180" wrapText="1"/>
      <protection locked="0"/>
    </xf>
    <xf numFmtId="0" fontId="0" fillId="8" borderId="0" xfId="0" applyFill="1" applyAlignment="1" applyProtection="1">
      <alignment horizontal="center" vertical="center" textRotation="180" wrapText="1"/>
      <protection locked="0"/>
    </xf>
    <xf numFmtId="0" fontId="0" fillId="8" borderId="6" xfId="0" applyFill="1" applyBorder="1" applyAlignment="1" applyProtection="1">
      <alignment horizontal="center" vertical="center" textRotation="180" wrapText="1"/>
      <protection locked="0"/>
    </xf>
    <xf numFmtId="0" fontId="0" fillId="6" borderId="13" xfId="0" applyFill="1" applyBorder="1" applyAlignment="1" applyProtection="1">
      <alignment horizontal="center" vertical="center" textRotation="180" wrapText="1"/>
      <protection locked="0"/>
    </xf>
    <xf numFmtId="0" fontId="0" fillId="6" borderId="0" xfId="0" applyFill="1" applyAlignment="1" applyProtection="1">
      <alignment horizontal="center" vertical="center" textRotation="180" wrapText="1"/>
      <protection locked="0"/>
    </xf>
    <xf numFmtId="0" fontId="0" fillId="6" borderId="6" xfId="0" applyFill="1" applyBorder="1" applyAlignment="1" applyProtection="1">
      <alignment horizontal="center" vertical="center" textRotation="180" wrapText="1"/>
      <protection locked="0"/>
    </xf>
    <xf numFmtId="0" fontId="8" fillId="3" borderId="0" xfId="0" applyFont="1" applyFill="1" applyAlignment="1" applyProtection="1">
      <protection hidden="1"/>
    </xf>
    <xf numFmtId="14" fontId="10" fillId="2" borderId="0" xfId="0" applyNumberFormat="1" applyFont="1" applyFill="1" applyBorder="1" applyAlignment="1" applyProtection="1">
      <alignment horizontal="center" wrapText="1"/>
      <protection locked="0"/>
    </xf>
    <xf numFmtId="0" fontId="19" fillId="5" borderId="18" xfId="0" applyFont="1" applyFill="1" applyBorder="1" applyAlignment="1" applyProtection="1">
      <alignment horizontal="center"/>
      <protection hidden="1"/>
    </xf>
    <xf numFmtId="0" fontId="19" fillId="5" borderId="27" xfId="0" applyFont="1" applyFill="1" applyBorder="1" applyAlignment="1" applyProtection="1">
      <alignment horizontal="center"/>
      <protection hidden="1"/>
    </xf>
    <xf numFmtId="0" fontId="2" fillId="2" borderId="26" xfId="0" applyFont="1" applyFill="1" applyBorder="1" applyAlignment="1" applyProtection="1">
      <alignment horizontal="lef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7" fillId="10" borderId="41" xfId="0" applyFont="1" applyFill="1" applyBorder="1" applyAlignment="1" applyProtection="1">
      <alignment horizontal="center" vertical="center"/>
      <protection hidden="1"/>
    </xf>
    <xf numFmtId="0" fontId="7" fillId="10" borderId="31" xfId="0" applyFont="1" applyFill="1" applyBorder="1" applyAlignment="1" applyProtection="1">
      <alignment horizontal="center" vertical="center"/>
      <protection hidden="1"/>
    </xf>
    <xf numFmtId="0" fontId="1" fillId="6" borderId="29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2" fontId="1" fillId="6" borderId="30" xfId="0" applyNumberFormat="1" applyFont="1" applyFill="1" applyBorder="1" applyAlignment="1" applyProtection="1">
      <alignment horizontal="center" vertical="center"/>
      <protection locked="0"/>
    </xf>
    <xf numFmtId="0" fontId="7" fillId="11" borderId="31" xfId="0" applyFont="1" applyFill="1" applyBorder="1" applyAlignment="1" applyProtection="1">
      <alignment horizontal="center" vertical="center"/>
      <protection hidden="1"/>
    </xf>
    <xf numFmtId="0" fontId="7" fillId="11" borderId="41" xfId="0" applyFont="1" applyFill="1" applyBorder="1" applyAlignment="1" applyProtection="1">
      <alignment horizontal="center" vertical="center"/>
      <protection hidden="1"/>
    </xf>
    <xf numFmtId="0" fontId="28" fillId="3" borderId="31" xfId="0" applyFont="1" applyFill="1" applyBorder="1" applyAlignment="1" applyProtection="1">
      <alignment horizontal="center" vertical="center"/>
      <protection hidden="1"/>
    </xf>
    <xf numFmtId="0" fontId="28" fillId="3" borderId="41" xfId="0" applyFont="1" applyFill="1" applyBorder="1" applyAlignment="1" applyProtection="1">
      <alignment horizontal="center" vertical="center"/>
      <protection hidden="1"/>
    </xf>
    <xf numFmtId="0" fontId="7" fillId="10" borderId="40" xfId="0" applyFont="1" applyFill="1" applyBorder="1" applyAlignment="1" applyProtection="1">
      <alignment horizontal="left" vertical="center"/>
      <protection hidden="1"/>
    </xf>
    <xf numFmtId="0" fontId="7" fillId="10" borderId="30" xfId="0" applyFont="1" applyFill="1" applyBorder="1" applyAlignment="1" applyProtection="1">
      <alignment horizontal="left" vertical="center"/>
      <protection hidden="1"/>
    </xf>
    <xf numFmtId="0" fontId="28" fillId="3" borderId="30" xfId="0" applyFont="1" applyFill="1" applyBorder="1" applyAlignment="1" applyProtection="1">
      <alignment horizontal="left" vertical="center"/>
      <protection hidden="1"/>
    </xf>
    <xf numFmtId="0" fontId="28" fillId="3" borderId="40" xfId="0" applyFont="1" applyFill="1" applyBorder="1" applyAlignment="1" applyProtection="1">
      <alignment horizontal="left" vertical="center"/>
      <protection hidden="1"/>
    </xf>
    <xf numFmtId="0" fontId="7" fillId="11" borderId="30" xfId="0" applyFont="1" applyFill="1" applyBorder="1" applyAlignment="1" applyProtection="1">
      <alignment horizontal="left" vertical="center"/>
      <protection hidden="1"/>
    </xf>
    <xf numFmtId="0" fontId="7" fillId="11" borderId="40" xfId="0" applyFont="1" applyFill="1" applyBorder="1" applyAlignment="1" applyProtection="1">
      <alignment horizontal="left" vertical="center"/>
      <protection hidden="1"/>
    </xf>
    <xf numFmtId="0" fontId="7" fillId="3" borderId="30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/>
    <xf numFmtId="0" fontId="3" fillId="6" borderId="3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9" fontId="1" fillId="4" borderId="37" xfId="0" applyNumberFormat="1" applyFont="1" applyFill="1" applyBorder="1" applyAlignment="1" applyProtection="1">
      <alignment horizontal="left" vertical="top"/>
      <protection locked="0"/>
    </xf>
    <xf numFmtId="0" fontId="28" fillId="3" borderId="3" xfId="0" applyFont="1" applyFill="1" applyBorder="1" applyAlignment="1" applyProtection="1">
      <alignment horizontal="left" vertical="center"/>
      <protection hidden="1"/>
    </xf>
    <xf numFmtId="0" fontId="23" fillId="3" borderId="34" xfId="1" applyFont="1" applyFill="1" applyBorder="1" applyAlignment="1" applyProtection="1">
      <alignment horizontal="center" vertical="center" wrapText="1"/>
      <protection locked="0" hidden="1"/>
    </xf>
    <xf numFmtId="0" fontId="7" fillId="10" borderId="11" xfId="0" applyFont="1" applyFill="1" applyBorder="1" applyAlignment="1" applyProtection="1">
      <alignment horizontal="center" vertical="center"/>
      <protection hidden="1"/>
    </xf>
    <xf numFmtId="0" fontId="20" fillId="3" borderId="15" xfId="0" applyFont="1" applyFill="1" applyBorder="1" applyAlignment="1" applyProtection="1">
      <alignment horizontal="center" vertical="center"/>
      <protection hidden="1"/>
    </xf>
    <xf numFmtId="0" fontId="20" fillId="3" borderId="16" xfId="0" applyFont="1" applyFill="1" applyBorder="1" applyAlignment="1" applyProtection="1">
      <alignment horizontal="center" vertical="center"/>
      <protection hidden="1"/>
    </xf>
    <xf numFmtId="0" fontId="20" fillId="3" borderId="17" xfId="0" applyFont="1" applyFill="1" applyBorder="1" applyAlignment="1" applyProtection="1">
      <alignment horizontal="center" vertical="center"/>
      <protection hidden="1"/>
    </xf>
    <xf numFmtId="0" fontId="20" fillId="3" borderId="3" xfId="0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vertical="center" wrapText="1"/>
      <protection hidden="1"/>
    </xf>
    <xf numFmtId="0" fontId="25" fillId="0" borderId="23" xfId="0" applyFont="1" applyBorder="1" applyAlignment="1" applyProtection="1">
      <alignment vertical="center" wrapText="1"/>
      <protection hidden="1"/>
    </xf>
    <xf numFmtId="0" fontId="25" fillId="0" borderId="8" xfId="0" applyFont="1" applyBorder="1" applyAlignment="1" applyProtection="1">
      <alignment vertical="center" wrapText="1"/>
      <protection hidden="1"/>
    </xf>
    <xf numFmtId="0" fontId="25" fillId="0" borderId="24" xfId="0" applyFont="1" applyBorder="1" applyAlignment="1" applyProtection="1">
      <alignment vertical="center" wrapText="1"/>
      <protection hidden="1"/>
    </xf>
    <xf numFmtId="0" fontId="25" fillId="0" borderId="9" xfId="0" applyFont="1" applyBorder="1" applyAlignment="1" applyProtection="1">
      <alignment vertical="center" wrapText="1"/>
      <protection hidden="1"/>
    </xf>
    <xf numFmtId="0" fontId="25" fillId="0" borderId="25" xfId="0" applyFont="1" applyBorder="1" applyAlignment="1" applyProtection="1">
      <alignment vertical="center" wrapText="1"/>
      <protection hidden="1"/>
    </xf>
    <xf numFmtId="0" fontId="20" fillId="4" borderId="0" xfId="0" applyFont="1" applyFill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0" fillId="3" borderId="3" xfId="1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top" wrapText="1"/>
    </xf>
    <xf numFmtId="0" fontId="21" fillId="0" borderId="16" xfId="0" applyFont="1" applyFill="1" applyBorder="1" applyAlignment="1" applyProtection="1">
      <alignment horizontal="left" vertical="center"/>
      <protection hidden="1"/>
    </xf>
    <xf numFmtId="0" fontId="21" fillId="0" borderId="17" xfId="0" applyFont="1" applyFill="1" applyBorder="1" applyAlignment="1" applyProtection="1">
      <alignment horizontal="left" vertical="center"/>
      <protection hidden="1"/>
    </xf>
    <xf numFmtId="0" fontId="28" fillId="3" borderId="29" xfId="0" applyFont="1" applyFill="1" applyBorder="1" applyAlignment="1" applyProtection="1">
      <alignment horizontal="left" vertical="center"/>
      <protection hidden="1"/>
    </xf>
    <xf numFmtId="0" fontId="28" fillId="3" borderId="11" xfId="0" applyFont="1" applyFill="1" applyBorder="1" applyAlignment="1" applyProtection="1">
      <alignment horizontal="center" vertical="center"/>
      <protection hidden="1"/>
    </xf>
    <xf numFmtId="0" fontId="7" fillId="10" borderId="32" xfId="0" applyFont="1" applyFill="1" applyBorder="1" applyAlignment="1" applyProtection="1">
      <alignment horizontal="left" vertical="center"/>
      <protection hidden="1"/>
    </xf>
    <xf numFmtId="0" fontId="7" fillId="10" borderId="33" xfId="0" applyFont="1" applyFill="1" applyBorder="1" applyAlignment="1" applyProtection="1">
      <alignment horizontal="center" vertical="center"/>
      <protection hidden="1"/>
    </xf>
    <xf numFmtId="0" fontId="7" fillId="11" borderId="29" xfId="0" applyFont="1" applyFill="1" applyBorder="1" applyAlignment="1" applyProtection="1">
      <alignment horizontal="left" vertical="center"/>
      <protection hidden="1"/>
    </xf>
    <xf numFmtId="0" fontId="7" fillId="11" borderId="11" xfId="0" applyFont="1" applyFill="1" applyBorder="1" applyAlignment="1" applyProtection="1">
      <alignment horizontal="center" vertical="center"/>
      <protection hidden="1"/>
    </xf>
    <xf numFmtId="0" fontId="28" fillId="3" borderId="32" xfId="0" applyFont="1" applyFill="1" applyBorder="1" applyAlignment="1" applyProtection="1">
      <alignment horizontal="left" vertical="center"/>
      <protection hidden="1"/>
    </xf>
    <xf numFmtId="0" fontId="28" fillId="3" borderId="33" xfId="0" applyFont="1" applyFill="1" applyBorder="1" applyAlignment="1" applyProtection="1">
      <alignment horizontal="center" vertical="center"/>
      <protection hidden="1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left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32" xfId="0" applyFont="1" applyFill="1" applyBorder="1" applyAlignment="1" applyProtection="1">
      <alignment horizontal="left" vertical="center"/>
      <protection hidden="1"/>
    </xf>
    <xf numFmtId="0" fontId="1" fillId="3" borderId="30" xfId="0" applyFont="1" applyFill="1" applyBorder="1" applyAlignment="1" applyProtection="1">
      <alignment horizontal="left" vertical="center"/>
      <protection hidden="1"/>
    </xf>
    <xf numFmtId="1" fontId="3" fillId="2" borderId="46" xfId="0" applyNumberFormat="1" applyFont="1" applyFill="1" applyBorder="1" applyAlignment="1" applyProtection="1">
      <alignment horizontal="center" vertical="center"/>
      <protection locked="0"/>
    </xf>
    <xf numFmtId="1" fontId="17" fillId="3" borderId="0" xfId="1" applyNumberFormat="1" applyFont="1" applyFill="1" applyBorder="1" applyAlignment="1" applyProtection="1">
      <alignment horizontal="center" vertical="center"/>
      <protection locked="0" hidden="1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Protection="1">
      <protection hidden="1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hidden="1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10" borderId="30" xfId="0" applyFont="1" applyFill="1" applyBorder="1" applyAlignment="1" applyProtection="1">
      <alignment horizontal="left" vertical="center"/>
      <protection hidden="1"/>
    </xf>
    <xf numFmtId="0" fontId="29" fillId="3" borderId="30" xfId="0" applyFont="1" applyFill="1" applyBorder="1" applyAlignment="1" applyProtection="1">
      <alignment horizontal="left" vertical="center"/>
      <protection hidden="1"/>
    </xf>
    <xf numFmtId="0" fontId="29" fillId="3" borderId="31" xfId="0" applyFont="1" applyFill="1" applyBorder="1" applyAlignment="1" applyProtection="1">
      <alignment horizontal="center" vertical="center"/>
      <protection hidden="1"/>
    </xf>
    <xf numFmtId="165" fontId="1" fillId="2" borderId="15" xfId="0" applyNumberFormat="1" applyFont="1" applyFill="1" applyBorder="1" applyAlignment="1" applyProtection="1">
      <alignment horizontal="center" vertical="center"/>
      <protection locked="0"/>
    </xf>
    <xf numFmtId="165" fontId="6" fillId="2" borderId="17" xfId="0" applyNumberFormat="1" applyFont="1" applyFill="1" applyBorder="1" applyAlignment="1" applyProtection="1">
      <alignment horizontal="center" vertical="center"/>
      <protection locked="0"/>
    </xf>
    <xf numFmtId="165" fontId="3" fillId="6" borderId="30" xfId="0" applyNumberFormat="1" applyFont="1" applyFill="1" applyBorder="1" applyAlignment="1" applyProtection="1">
      <alignment horizontal="center" vertical="center"/>
      <protection locked="0"/>
    </xf>
    <xf numFmtId="0" fontId="1" fillId="12" borderId="30" xfId="0" applyFont="1" applyFill="1" applyBorder="1" applyAlignment="1" applyProtection="1">
      <alignment horizontal="left" vertical="center"/>
      <protection hidden="1"/>
    </xf>
    <xf numFmtId="0" fontId="7" fillId="12" borderId="31" xfId="0" applyFont="1" applyFill="1" applyBorder="1" applyAlignment="1" applyProtection="1">
      <alignment horizontal="center" vertical="center"/>
      <protection hidden="1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7" xfId="0" applyNumberFormat="1" applyFont="1" applyFill="1" applyBorder="1" applyAlignment="1" applyProtection="1">
      <alignment horizontal="center" vertical="center"/>
      <protection locked="0"/>
    </xf>
    <xf numFmtId="169" fontId="3" fillId="6" borderId="30" xfId="0" applyNumberFormat="1" applyFont="1" applyFill="1" applyBorder="1" applyAlignment="1" applyProtection="1">
      <alignment horizontal="center" vertical="center"/>
      <protection locked="0"/>
    </xf>
    <xf numFmtId="0" fontId="31" fillId="3" borderId="30" xfId="0" applyFont="1" applyFill="1" applyBorder="1" applyAlignment="1" applyProtection="1">
      <alignment horizontal="left" vertical="center"/>
      <protection hidden="1"/>
    </xf>
    <xf numFmtId="0" fontId="31" fillId="3" borderId="31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2" fillId="3" borderId="30" xfId="0" applyFont="1" applyFill="1" applyBorder="1" applyAlignment="1" applyProtection="1">
      <alignment horizontal="right" vertical="top"/>
      <protection hidden="1"/>
    </xf>
    <xf numFmtId="0" fontId="32" fillId="3" borderId="31" xfId="0" applyFont="1" applyFill="1" applyBorder="1" applyAlignment="1" applyProtection="1">
      <alignment horizontal="right" vertical="top"/>
      <protection hidden="1"/>
    </xf>
    <xf numFmtId="49" fontId="3" fillId="2" borderId="16" xfId="0" applyNumberFormat="1" applyFont="1" applyFill="1" applyBorder="1" applyAlignment="1" applyProtection="1">
      <alignment horizontal="left" vertical="top"/>
      <protection locked="0"/>
    </xf>
    <xf numFmtId="49" fontId="3" fillId="2" borderId="17" xfId="0" applyNumberFormat="1" applyFont="1" applyFill="1" applyBorder="1" applyAlignment="1" applyProtection="1">
      <alignment horizontal="left" vertical="top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11" fontId="1" fillId="4" borderId="37" xfId="0" applyNumberFormat="1" applyFont="1" applyFill="1" applyBorder="1" applyAlignment="1" applyProtection="1">
      <alignment horizontal="center" vertical="center"/>
      <protection locked="0"/>
    </xf>
    <xf numFmtId="0" fontId="28" fillId="3" borderId="14" xfId="0" applyFont="1" applyFill="1" applyBorder="1" applyAlignment="1" applyProtection="1">
      <alignment horizontal="left" vertical="center"/>
      <protection hidden="1"/>
    </xf>
    <xf numFmtId="0" fontId="28" fillId="3" borderId="28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left" vertical="center"/>
      <protection hidden="1"/>
    </xf>
    <xf numFmtId="0" fontId="28" fillId="3" borderId="4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28" fillId="3" borderId="7" xfId="0" applyFont="1" applyFill="1" applyBorder="1" applyAlignment="1" applyProtection="1">
      <alignment horizontal="center" vertical="center"/>
      <protection hidden="1"/>
    </xf>
    <xf numFmtId="0" fontId="28" fillId="3" borderId="1" xfId="0" applyFont="1" applyFill="1" applyBorder="1" applyAlignment="1" applyProtection="1">
      <alignment horizontal="left" vertical="center"/>
      <protection hidden="1"/>
    </xf>
    <xf numFmtId="0" fontId="28" fillId="3" borderId="2" xfId="0" applyFont="1" applyFill="1" applyBorder="1" applyAlignment="1" applyProtection="1">
      <alignment horizontal="center" vertical="center"/>
      <protection hidden="1"/>
    </xf>
    <xf numFmtId="0" fontId="1" fillId="10" borderId="14" xfId="0" applyFont="1" applyFill="1" applyBorder="1" applyAlignment="1" applyProtection="1">
      <alignment horizontal="left" vertical="center"/>
      <protection hidden="1"/>
    </xf>
    <xf numFmtId="0" fontId="7" fillId="10" borderId="28" xfId="0" applyFont="1" applyFill="1" applyBorder="1" applyAlignment="1" applyProtection="1">
      <alignment horizontal="center" vertical="center"/>
      <protection hidden="1"/>
    </xf>
    <xf numFmtId="0" fontId="1" fillId="10" borderId="29" xfId="0" applyFont="1" applyFill="1" applyBorder="1" applyAlignment="1" applyProtection="1">
      <alignment horizontal="left" vertical="center"/>
      <protection hidden="1"/>
    </xf>
    <xf numFmtId="0" fontId="1" fillId="3" borderId="29" xfId="0" applyFont="1" applyFill="1" applyBorder="1" applyAlignment="1" applyProtection="1">
      <alignment horizontal="left" vertical="center"/>
      <protection hidden="1"/>
    </xf>
    <xf numFmtId="0" fontId="1" fillId="3" borderId="14" xfId="0" applyFont="1" applyFill="1" applyBorder="1" applyAlignment="1" applyProtection="1">
      <alignment horizontal="left" vertical="center"/>
      <protection hidden="1"/>
    </xf>
    <xf numFmtId="0" fontId="1" fillId="3" borderId="30" xfId="0" applyFont="1" applyFill="1" applyBorder="1" applyAlignment="1" applyProtection="1">
      <alignment horizontal="left" vertical="top"/>
      <protection hidden="1"/>
    </xf>
    <xf numFmtId="0" fontId="7" fillId="3" borderId="31" xfId="0" applyFont="1" applyFill="1" applyBorder="1" applyAlignment="1" applyProtection="1">
      <alignment horizontal="center" vertical="top"/>
      <protection hidden="1"/>
    </xf>
    <xf numFmtId="49" fontId="6" fillId="2" borderId="41" xfId="0" applyNumberFormat="1" applyFont="1" applyFill="1" applyBorder="1" applyAlignment="1" applyProtection="1">
      <alignment horizontal="center" vertical="center"/>
      <protection locked="0"/>
    </xf>
    <xf numFmtId="49" fontId="1" fillId="2" borderId="40" xfId="0" applyNumberFormat="1" applyFont="1" applyFill="1" applyBorder="1" applyAlignment="1" applyProtection="1">
      <alignment horizontal="center" vertical="center"/>
      <protection locked="0"/>
    </xf>
    <xf numFmtId="49" fontId="1" fillId="6" borderId="30" xfId="0" applyNumberFormat="1" applyFont="1" applyFill="1" applyBorder="1" applyAlignment="1" applyProtection="1">
      <alignment horizontal="center" vertical="center"/>
      <protection locked="0"/>
    </xf>
    <xf numFmtId="0" fontId="1" fillId="2" borderId="40" xfId="0" applyNumberFormat="1" applyFont="1" applyFill="1" applyBorder="1" applyAlignment="1" applyProtection="1">
      <alignment horizontal="center" vertical="center"/>
      <protection locked="0"/>
    </xf>
    <xf numFmtId="0" fontId="6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6" borderId="29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34" xfId="0" applyNumberFormat="1" applyBorder="1"/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31" fillId="3" borderId="30" xfId="0" applyFont="1" applyFill="1" applyBorder="1" applyAlignment="1" applyProtection="1">
      <alignment horizontal="left" vertical="top"/>
      <protection hidden="1"/>
    </xf>
    <xf numFmtId="0" fontId="31" fillId="3" borderId="31" xfId="0" applyFont="1" applyFill="1" applyBorder="1" applyAlignment="1" applyProtection="1">
      <alignment horizontal="center" vertical="top"/>
      <protection hidden="1"/>
    </xf>
    <xf numFmtId="0" fontId="0" fillId="3" borderId="0" xfId="0" applyFill="1" applyBorder="1" applyAlignment="1" applyProtection="1">
      <alignment horizontal="left" vertical="top"/>
      <protection hidden="1"/>
    </xf>
    <xf numFmtId="0" fontId="0" fillId="3" borderId="0" xfId="0" applyFill="1" applyBorder="1" applyAlignment="1" applyProtection="1">
      <alignment horizontal="left" vertical="top"/>
      <protection hidden="1"/>
    </xf>
    <xf numFmtId="0" fontId="1" fillId="11" borderId="30" xfId="0" applyFont="1" applyFill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 wrapText="1"/>
      <protection locked="0" hidden="1"/>
    </xf>
    <xf numFmtId="0" fontId="10" fillId="9" borderId="38" xfId="0" applyFont="1" applyFill="1" applyBorder="1" applyAlignment="1" applyProtection="1">
      <alignment horizontal="center" vertical="center"/>
      <protection hidden="1"/>
    </xf>
    <xf numFmtId="0" fontId="10" fillId="9" borderId="48" xfId="0" applyFont="1" applyFill="1" applyBorder="1" applyAlignment="1" applyProtection="1">
      <alignment horizontal="center" vertical="center"/>
      <protection hidden="1"/>
    </xf>
    <xf numFmtId="0" fontId="1" fillId="11" borderId="32" xfId="0" applyFont="1" applyFill="1" applyBorder="1" applyAlignment="1" applyProtection="1">
      <alignment horizontal="left" vertical="center"/>
      <protection hidden="1"/>
    </xf>
    <xf numFmtId="0" fontId="7" fillId="11" borderId="33" xfId="0" applyFont="1" applyFill="1" applyBorder="1" applyAlignment="1" applyProtection="1">
      <alignment horizontal="center" vertical="center"/>
      <protection hidden="1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2" fontId="1" fillId="6" borderId="30" xfId="0" applyNumberFormat="1" applyFont="1" applyFill="1" applyBorder="1" applyAlignment="1" applyProtection="1">
      <alignment horizontal="center" vertical="center"/>
    </xf>
    <xf numFmtId="2" fontId="3" fillId="6" borderId="30" xfId="0" applyNumberFormat="1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5" fillId="6" borderId="30" xfId="0" applyFont="1" applyFill="1" applyBorder="1" applyAlignment="1" applyProtection="1">
      <alignment horizontal="center" vertical="center"/>
    </xf>
    <xf numFmtId="49" fontId="1" fillId="6" borderId="29" xfId="0" applyNumberFormat="1" applyFont="1" applyFill="1" applyBorder="1" applyAlignment="1" applyProtection="1">
      <alignment horizontal="center" vertical="center"/>
    </xf>
    <xf numFmtId="165" fontId="3" fillId="6" borderId="30" xfId="0" applyNumberFormat="1" applyFont="1" applyFill="1" applyBorder="1" applyAlignment="1" applyProtection="1">
      <alignment horizontal="center" vertical="center"/>
    </xf>
    <xf numFmtId="169" fontId="3" fillId="6" borderId="30" xfId="0" applyNumberFormat="1" applyFont="1" applyFill="1" applyBorder="1" applyAlignment="1" applyProtection="1">
      <alignment horizontal="center" vertical="center"/>
    </xf>
    <xf numFmtId="49" fontId="1" fillId="6" borderId="30" xfId="0" applyNumberFormat="1" applyFont="1" applyFill="1" applyBorder="1" applyAlignment="1" applyProtection="1">
      <alignment horizontal="center" vertical="center"/>
    </xf>
    <xf numFmtId="0" fontId="3" fillId="13" borderId="30" xfId="0" applyFont="1" applyFill="1" applyBorder="1" applyAlignment="1" applyProtection="1">
      <alignment horizontal="center" vertical="center"/>
    </xf>
    <xf numFmtId="0" fontId="0" fillId="13" borderId="0" xfId="0" applyFill="1" applyProtection="1"/>
    <xf numFmtId="0" fontId="0" fillId="13" borderId="0" xfId="0" applyFill="1" applyAlignment="1" applyProtection="1">
      <alignment horizontal="center" vertical="center"/>
      <protection hidden="1"/>
    </xf>
    <xf numFmtId="0" fontId="0" fillId="13" borderId="0" xfId="0" applyFill="1" applyAlignment="1" applyProtection="1">
      <alignment horizontal="center" vertical="center"/>
      <protection locked="0"/>
    </xf>
    <xf numFmtId="0" fontId="0" fillId="13" borderId="0" xfId="0" applyFill="1" applyProtection="1">
      <protection locked="0"/>
    </xf>
    <xf numFmtId="0" fontId="0" fillId="13" borderId="0" xfId="0" applyFill="1" applyProtection="1"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24" fillId="3" borderId="13" xfId="0" applyFont="1" applyFill="1" applyBorder="1" applyAlignment="1" applyProtection="1">
      <alignment horizontal="center" vertical="center" textRotation="255"/>
      <protection locked="0"/>
    </xf>
    <xf numFmtId="0" fontId="24" fillId="3" borderId="0" xfId="0" applyFont="1" applyFill="1" applyBorder="1" applyAlignment="1" applyProtection="1">
      <alignment horizontal="center" vertical="center" textRotation="255"/>
      <protection locked="0"/>
    </xf>
    <xf numFmtId="0" fontId="0" fillId="3" borderId="22" xfId="0" applyFill="1" applyBorder="1" applyAlignment="1" applyProtection="1">
      <alignment horizontal="center" vertical="center"/>
      <protection hidden="1"/>
    </xf>
    <xf numFmtId="0" fontId="0" fillId="3" borderId="49" xfId="0" applyFill="1" applyBorder="1" applyAlignment="1" applyProtection="1">
      <alignment horizontal="center" vertical="center"/>
      <protection hidden="1"/>
    </xf>
    <xf numFmtId="0" fontId="0" fillId="13" borderId="49" xfId="0" applyFill="1" applyBorder="1" applyProtection="1"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3" borderId="22" xfId="0" applyFill="1" applyBorder="1" applyAlignment="1" applyProtection="1">
      <alignment horizontal="center" vertical="top"/>
      <protection hidden="1"/>
    </xf>
    <xf numFmtId="0" fontId="0" fillId="3" borderId="49" xfId="0" applyFill="1" applyBorder="1" applyAlignment="1" applyProtection="1">
      <alignment horizontal="center" vertical="top"/>
      <protection hidden="1"/>
    </xf>
    <xf numFmtId="0" fontId="0" fillId="13" borderId="49" xfId="0" applyFill="1" applyBorder="1" applyAlignment="1" applyProtection="1">
      <alignment horizontal="center"/>
      <protection hidden="1"/>
    </xf>
    <xf numFmtId="0" fontId="0" fillId="3" borderId="20" xfId="0" applyFill="1" applyBorder="1" applyAlignment="1" applyProtection="1">
      <alignment horizontal="center" vertical="top"/>
      <protection hidden="1"/>
    </xf>
    <xf numFmtId="0" fontId="0" fillId="13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vertical="top"/>
      <protection hidden="1"/>
    </xf>
    <xf numFmtId="0" fontId="0" fillId="0" borderId="21" xfId="0" applyBorder="1" applyAlignment="1" applyProtection="1">
      <alignment wrapText="1"/>
      <protection hidden="1"/>
    </xf>
    <xf numFmtId="0" fontId="27" fillId="6" borderId="30" xfId="0" applyFont="1" applyFill="1" applyBorder="1" applyAlignment="1" applyProtection="1">
      <alignment horizontal="center" vertical="center"/>
      <protection locked="0"/>
    </xf>
    <xf numFmtId="0" fontId="0" fillId="13" borderId="0" xfId="0" applyFill="1" applyAlignment="1" applyProtection="1">
      <alignment horizontal="center" vertical="center"/>
      <protection locked="0" hidden="1"/>
    </xf>
    <xf numFmtId="0" fontId="0" fillId="13" borderId="0" xfId="0" applyFill="1" applyProtection="1">
      <protection locked="0" hidden="1"/>
    </xf>
    <xf numFmtId="0" fontId="0" fillId="5" borderId="0" xfId="0" applyFill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19" fillId="5" borderId="18" xfId="0" applyFont="1" applyFill="1" applyBorder="1" applyAlignment="1" applyProtection="1">
      <alignment horizontal="center"/>
    </xf>
    <xf numFmtId="0" fontId="19" fillId="5" borderId="27" xfId="0" applyFont="1" applyFill="1" applyBorder="1" applyAlignment="1" applyProtection="1">
      <alignment horizontal="center"/>
    </xf>
    <xf numFmtId="2" fontId="15" fillId="0" borderId="21" xfId="0" applyNumberFormat="1" applyFont="1" applyBorder="1" applyAlignment="1" applyProtection="1">
      <alignment horizontal="center"/>
    </xf>
    <xf numFmtId="2" fontId="16" fillId="0" borderId="21" xfId="0" applyNumberFormat="1" applyFont="1" applyBorder="1" applyAlignment="1" applyProtection="1">
      <alignment horizontal="center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1" fontId="5" fillId="6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18" fillId="3" borderId="0" xfId="0" applyFont="1" applyFill="1"/>
    <xf numFmtId="0" fontId="9" fillId="3" borderId="0" xfId="0" applyFont="1" applyFill="1"/>
    <xf numFmtId="14" fontId="0" fillId="0" borderId="0" xfId="0" applyNumberFormat="1" applyBorder="1" applyProtection="1">
      <protection hidden="1"/>
    </xf>
    <xf numFmtId="14" fontId="0" fillId="0" borderId="10" xfId="0" applyNumberFormat="1" applyBorder="1" applyProtection="1">
      <protection hidden="1"/>
    </xf>
    <xf numFmtId="14" fontId="0" fillId="0" borderId="24" xfId="0" applyNumberFormat="1" applyBorder="1" applyProtection="1">
      <protection hidden="1"/>
    </xf>
    <xf numFmtId="2" fontId="15" fillId="0" borderId="21" xfId="0" applyNumberFormat="1" applyFont="1" applyBorder="1" applyAlignment="1" applyProtection="1">
      <alignment horizontal="center"/>
      <protection hidden="1"/>
    </xf>
    <xf numFmtId="2" fontId="16" fillId="0" borderId="21" xfId="0" applyNumberFormat="1" applyFont="1" applyBorder="1" applyAlignment="1" applyProtection="1">
      <alignment horizontal="center"/>
      <protection hidden="1"/>
    </xf>
    <xf numFmtId="0" fontId="0" fillId="0" borderId="0" xfId="0" applyNumberFormat="1" applyProtection="1">
      <protection locked="0"/>
    </xf>
  </cellXfs>
  <cellStyles count="2">
    <cellStyle name="Normal" xfId="0" builtinId="0"/>
    <cellStyle name="Normal 2" xfId="1"/>
  </cellStyles>
  <dxfs count="26">
    <dxf>
      <font>
        <strike val="0"/>
        <color theme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C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F66CC"/>
      <color rgb="FFFFFF99"/>
      <color rgb="FFFFFF66"/>
      <color rgb="FF00DE64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6</xdr:row>
      <xdr:rowOff>19179</xdr:rowOff>
    </xdr:from>
    <xdr:to>
      <xdr:col>6</xdr:col>
      <xdr:colOff>657225</xdr:colOff>
      <xdr:row>16</xdr:row>
      <xdr:rowOff>142875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0" y="1162179"/>
          <a:ext cx="3609975" cy="202869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390525</xdr:colOff>
      <xdr:row>17</xdr:row>
      <xdr:rowOff>66675</xdr:rowOff>
    </xdr:from>
    <xdr:to>
      <xdr:col>7</xdr:col>
      <xdr:colOff>257175</xdr:colOff>
      <xdr:row>26</xdr:row>
      <xdr:rowOff>123825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1025" y="3305175"/>
          <a:ext cx="4667250" cy="17716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114300</xdr:colOff>
      <xdr:row>37</xdr:row>
      <xdr:rowOff>104775</xdr:rowOff>
    </xdr:from>
    <xdr:to>
      <xdr:col>5</xdr:col>
      <xdr:colOff>695325</xdr:colOff>
      <xdr:row>41</xdr:row>
      <xdr:rowOff>171450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04900" y="7153275"/>
          <a:ext cx="2981325" cy="828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66"/>
  <sheetViews>
    <sheetView tabSelected="1" view="pageLayout" workbookViewId="0">
      <selection activeCell="C1" sqref="C1:H1"/>
    </sheetView>
  </sheetViews>
  <sheetFormatPr baseColWidth="10" defaultColWidth="11.42578125" defaultRowHeight="15"/>
  <cols>
    <col min="1" max="1" width="15.5703125" style="116" bestFit="1" customWidth="1"/>
    <col min="2" max="2" width="6.5703125" style="1" bestFit="1" customWidth="1"/>
    <col min="3" max="3" width="7.5703125" style="1" customWidth="1"/>
    <col min="4" max="4" width="7.28515625" style="1" customWidth="1"/>
    <col min="5" max="5" width="6.42578125" style="1" customWidth="1"/>
    <col min="6" max="6" width="8.5703125" style="1" customWidth="1"/>
    <col min="7" max="7" width="8" style="1" customWidth="1"/>
    <col min="8" max="8" width="9" style="1" customWidth="1"/>
    <col min="9" max="9" width="5.28515625" style="1" customWidth="1"/>
    <col min="10" max="10" width="6.28515625" style="1" customWidth="1"/>
    <col min="11" max="11" width="5.28515625" style="1" customWidth="1"/>
    <col min="12" max="12" width="16.28515625" style="1" bestFit="1" customWidth="1"/>
    <col min="13" max="13" width="11.42578125" style="1"/>
    <col min="14" max="14" width="15.28515625" style="1" bestFit="1" customWidth="1"/>
    <col min="15" max="15" width="9.5703125" style="1" customWidth="1"/>
    <col min="16" max="16384" width="11.42578125" style="1"/>
  </cols>
  <sheetData>
    <row r="1" spans="1:15" ht="20.25" customHeight="1">
      <c r="A1" s="81" t="s">
        <v>4</v>
      </c>
      <c r="B1" s="81"/>
      <c r="C1" s="82"/>
      <c r="D1" s="82"/>
      <c r="E1" s="82"/>
      <c r="F1" s="82"/>
      <c r="G1" s="82"/>
      <c r="H1" s="82"/>
      <c r="K1" s="7"/>
      <c r="L1" s="5"/>
      <c r="M1" s="5"/>
      <c r="N1" s="64" t="s">
        <v>127</v>
      </c>
      <c r="O1" s="67" t="s">
        <v>128</v>
      </c>
    </row>
    <row r="2" spans="1:15" ht="20.25" customHeight="1">
      <c r="A2" s="70" t="s">
        <v>3</v>
      </c>
      <c r="B2" s="70"/>
      <c r="C2" s="71"/>
      <c r="D2" s="83"/>
      <c r="E2" s="83"/>
      <c r="F2" s="83"/>
      <c r="G2" s="83"/>
      <c r="H2" s="83"/>
      <c r="I2" s="130" t="str">
        <f>IF($G$4="eval","Mettre la réponse dans la case ou A ou E ou NA","")</f>
        <v>Mettre la réponse dans la case ou A ou E ou NA</v>
      </c>
      <c r="J2" s="131"/>
      <c r="K2" s="7"/>
      <c r="L2" s="5"/>
      <c r="M2" s="5"/>
      <c r="N2" s="65"/>
      <c r="O2" s="67"/>
    </row>
    <row r="3" spans="1:15" ht="21" customHeight="1">
      <c r="A3" s="70" t="s">
        <v>1</v>
      </c>
      <c r="B3" s="70"/>
      <c r="C3" s="71"/>
      <c r="D3" s="83"/>
      <c r="E3" s="83"/>
      <c r="F3" s="83"/>
      <c r="G3" s="83"/>
      <c r="H3" s="83"/>
      <c r="I3" s="132"/>
      <c r="J3" s="133"/>
      <c r="K3" s="7"/>
      <c r="L3" s="5"/>
      <c r="M3" s="5"/>
      <c r="N3" s="65"/>
      <c r="O3" s="67"/>
    </row>
    <row r="4" spans="1:15" ht="18.75" customHeight="1">
      <c r="A4" s="70" t="s">
        <v>91</v>
      </c>
      <c r="B4" s="70"/>
      <c r="C4" s="71"/>
      <c r="D4" s="71"/>
      <c r="E4" s="72" t="s">
        <v>2</v>
      </c>
      <c r="F4" s="73"/>
      <c r="G4" s="74" t="s">
        <v>93</v>
      </c>
      <c r="H4" s="74"/>
      <c r="I4" s="132"/>
      <c r="J4" s="133"/>
      <c r="K4" s="7"/>
      <c r="L4" s="5"/>
      <c r="M4" s="5"/>
      <c r="N4" s="65"/>
      <c r="O4" s="67"/>
    </row>
    <row r="5" spans="1:15">
      <c r="A5" s="75" t="s">
        <v>5</v>
      </c>
      <c r="B5" s="75"/>
      <c r="C5" s="75"/>
      <c r="D5" s="75"/>
      <c r="E5" s="75"/>
      <c r="F5" s="75"/>
      <c r="G5" s="75"/>
      <c r="H5" s="75"/>
      <c r="I5" s="132"/>
      <c r="J5" s="133"/>
      <c r="K5" s="7"/>
      <c r="L5" s="5"/>
      <c r="M5" s="5"/>
      <c r="N5" s="65"/>
      <c r="O5" s="67"/>
    </row>
    <row r="6" spans="1:15" ht="15" customHeight="1">
      <c r="A6" s="75"/>
      <c r="B6" s="75"/>
      <c r="C6" s="75"/>
      <c r="D6" s="75"/>
      <c r="E6" s="75"/>
      <c r="F6" s="75"/>
      <c r="G6" s="75"/>
      <c r="H6" s="75"/>
      <c r="I6" s="132"/>
      <c r="J6" s="133"/>
      <c r="K6" s="7"/>
      <c r="L6" s="5"/>
      <c r="M6" s="5"/>
      <c r="N6" s="65"/>
      <c r="O6" s="67"/>
    </row>
    <row r="7" spans="1:15" ht="10.5" customHeight="1" thickBot="1">
      <c r="A7" s="75"/>
      <c r="B7" s="75"/>
      <c r="C7" s="75"/>
      <c r="D7" s="75"/>
      <c r="E7" s="75"/>
      <c r="F7" s="75"/>
      <c r="G7" s="75"/>
      <c r="H7" s="75"/>
      <c r="I7" s="134"/>
      <c r="J7" s="135"/>
      <c r="K7" s="7"/>
      <c r="L7" s="5"/>
      <c r="M7" s="5"/>
      <c r="N7" s="65"/>
      <c r="O7" s="67"/>
    </row>
    <row r="8" spans="1:15" ht="16.5" customHeight="1" thickBot="1">
      <c r="A8" s="136" t="str">
        <f>IF($G$4="eval","section :","")</f>
        <v>section :</v>
      </c>
      <c r="B8" s="162" t="s">
        <v>129</v>
      </c>
      <c r="C8" s="76" t="s">
        <v>21</v>
      </c>
      <c r="D8" s="77"/>
      <c r="E8" s="76" t="s">
        <v>22</v>
      </c>
      <c r="F8" s="77"/>
      <c r="G8" s="76" t="s">
        <v>23</v>
      </c>
      <c r="H8" s="78"/>
      <c r="I8" s="123" t="str">
        <f>IF($G$4="eval","A    E    NA","")</f>
        <v>A    E    NA</v>
      </c>
      <c r="J8" s="123"/>
      <c r="K8" s="7"/>
      <c r="L8" s="5"/>
      <c r="M8" s="5"/>
      <c r="N8" s="66"/>
      <c r="O8" s="62" t="s">
        <v>97</v>
      </c>
    </row>
    <row r="9" spans="1:15" ht="18.75" customHeight="1" thickBot="1">
      <c r="A9" s="125" t="s">
        <v>154</v>
      </c>
      <c r="B9" s="126"/>
      <c r="C9" s="126"/>
      <c r="D9" s="126"/>
      <c r="E9" s="126"/>
      <c r="F9" s="126"/>
      <c r="G9" s="126"/>
      <c r="H9" s="126"/>
      <c r="I9" s="126"/>
      <c r="J9" s="127"/>
      <c r="K9" s="7"/>
      <c r="L9" s="5"/>
      <c r="M9" s="5"/>
      <c r="N9" s="5"/>
      <c r="O9" s="5"/>
    </row>
    <row r="10" spans="1:15" ht="17.25" customHeight="1" thickBot="1">
      <c r="A10" s="109" t="s">
        <v>6</v>
      </c>
      <c r="B10" s="100" t="s">
        <v>20</v>
      </c>
      <c r="C10" s="69" t="str">
        <f>IF(N10="a","x","")</f>
        <v/>
      </c>
      <c r="D10" s="68"/>
      <c r="E10" s="69" t="str">
        <f>IF(N10="B","x","")</f>
        <v>x</v>
      </c>
      <c r="F10" s="68"/>
      <c r="G10" s="69" t="str">
        <f>IF(N10="c","x","")</f>
        <v/>
      </c>
      <c r="H10" s="68"/>
      <c r="I10" s="9" t="str">
        <f t="shared" ref="I10" si="0">IF($G$4="eval",IF(AND(C10="",E10="",G10=""),"NA",IF(OR(J10=".",J10=""),IF(AND(C10="",E10&lt;&gt;"",G10=""),"A","E"),J10)),"")</f>
        <v>A</v>
      </c>
      <c r="J10" s="37" t="str">
        <f t="shared" ref="J10:J73" si="1">IF($G$4="eval",".","")</f>
        <v>.</v>
      </c>
      <c r="K10" s="25"/>
      <c r="L10" s="109" t="s">
        <v>6</v>
      </c>
      <c r="M10" s="100" t="s">
        <v>20</v>
      </c>
      <c r="N10" s="102" t="s">
        <v>95</v>
      </c>
      <c r="O10" s="27"/>
    </row>
    <row r="11" spans="1:15" ht="17.25" customHeight="1" thickBot="1">
      <c r="A11" s="110" t="s">
        <v>7</v>
      </c>
      <c r="B11" s="101" t="s">
        <v>20</v>
      </c>
      <c r="C11" s="79" t="str">
        <f t="shared" ref="C11:C15" si="2">IF(N11="a","x","")</f>
        <v>x</v>
      </c>
      <c r="D11" s="80"/>
      <c r="E11" s="79" t="str">
        <f t="shared" ref="E11:E15" si="3">IF(N11="B","x","")</f>
        <v/>
      </c>
      <c r="F11" s="80"/>
      <c r="G11" s="79" t="str">
        <f t="shared" ref="G11:G15" si="4">IF(N11="c","x","")</f>
        <v/>
      </c>
      <c r="H11" s="80"/>
      <c r="I11" s="9" t="str">
        <f t="shared" ref="I11" si="5">IF($G$4="eval",IF(AND(C11="",E11="",G11=""),"NA",IF(OR(J11=".",J11=""),IF(AND(C11&lt;&gt;"",E11="",G11=""),"A","E"),J11)),"")</f>
        <v>A</v>
      </c>
      <c r="J11" s="37" t="str">
        <f t="shared" si="1"/>
        <v>.</v>
      </c>
      <c r="K11" s="25"/>
      <c r="L11" s="110" t="s">
        <v>7</v>
      </c>
      <c r="M11" s="101" t="s">
        <v>20</v>
      </c>
      <c r="N11" s="103" t="s">
        <v>94</v>
      </c>
      <c r="O11" s="28"/>
    </row>
    <row r="12" spans="1:15" ht="17.25" customHeight="1" thickBot="1">
      <c r="A12" s="110" t="s">
        <v>8</v>
      </c>
      <c r="B12" s="101" t="s">
        <v>20</v>
      </c>
      <c r="C12" s="79" t="str">
        <f t="shared" si="2"/>
        <v/>
      </c>
      <c r="D12" s="80"/>
      <c r="E12" s="79" t="str">
        <f t="shared" si="3"/>
        <v/>
      </c>
      <c r="F12" s="80"/>
      <c r="G12" s="79" t="str">
        <f t="shared" si="4"/>
        <v>x</v>
      </c>
      <c r="H12" s="80"/>
      <c r="I12" s="9" t="str">
        <f t="shared" ref="I12:I14" si="6">IF($G$4="eval",IF(AND(C12="",E12="",G12=""),"NA",IF(OR(J12=".",J12=""),IF(AND(C12="",E12="",G12&lt;&gt;""),"A","E"),J12)),"")</f>
        <v>A</v>
      </c>
      <c r="J12" s="37" t="str">
        <f t="shared" si="1"/>
        <v>.</v>
      </c>
      <c r="K12" s="25"/>
      <c r="L12" s="110" t="s">
        <v>8</v>
      </c>
      <c r="M12" s="101" t="s">
        <v>20</v>
      </c>
      <c r="N12" s="103" t="s">
        <v>96</v>
      </c>
      <c r="O12" s="29"/>
    </row>
    <row r="13" spans="1:15" ht="17.25" customHeight="1" thickBot="1">
      <c r="A13" s="110" t="s">
        <v>9</v>
      </c>
      <c r="B13" s="101" t="s">
        <v>20</v>
      </c>
      <c r="C13" s="79" t="str">
        <f t="shared" si="2"/>
        <v/>
      </c>
      <c r="D13" s="80"/>
      <c r="E13" s="79" t="str">
        <f t="shared" si="3"/>
        <v/>
      </c>
      <c r="F13" s="80"/>
      <c r="G13" s="79" t="str">
        <f t="shared" si="4"/>
        <v>x</v>
      </c>
      <c r="H13" s="80"/>
      <c r="I13" s="9" t="str">
        <f t="shared" si="6"/>
        <v>A</v>
      </c>
      <c r="J13" s="37" t="str">
        <f t="shared" si="1"/>
        <v>.</v>
      </c>
      <c r="K13" s="25"/>
      <c r="L13" s="110" t="s">
        <v>9</v>
      </c>
      <c r="M13" s="101" t="s">
        <v>20</v>
      </c>
      <c r="N13" s="104" t="s">
        <v>96</v>
      </c>
      <c r="O13" s="29"/>
    </row>
    <row r="14" spans="1:15" ht="17.25" customHeight="1" thickBot="1">
      <c r="A14" s="110" t="s">
        <v>10</v>
      </c>
      <c r="B14" s="101" t="s">
        <v>20</v>
      </c>
      <c r="C14" s="79" t="str">
        <f t="shared" si="2"/>
        <v/>
      </c>
      <c r="D14" s="80"/>
      <c r="E14" s="79" t="str">
        <f t="shared" si="3"/>
        <v/>
      </c>
      <c r="F14" s="80"/>
      <c r="G14" s="79" t="str">
        <f t="shared" si="4"/>
        <v>x</v>
      </c>
      <c r="H14" s="80"/>
      <c r="I14" s="9" t="str">
        <f t="shared" si="6"/>
        <v>A</v>
      </c>
      <c r="J14" s="37" t="str">
        <f t="shared" si="1"/>
        <v>.</v>
      </c>
      <c r="K14" s="25"/>
      <c r="L14" s="110" t="s">
        <v>10</v>
      </c>
      <c r="M14" s="101" t="s">
        <v>20</v>
      </c>
      <c r="N14" s="103" t="s">
        <v>96</v>
      </c>
      <c r="O14" s="29"/>
    </row>
    <row r="15" spans="1:15" ht="17.25" customHeight="1" thickBot="1">
      <c r="A15" s="150" t="s">
        <v>11</v>
      </c>
      <c r="B15" s="151" t="s">
        <v>20</v>
      </c>
      <c r="C15" s="79" t="str">
        <f t="shared" si="2"/>
        <v/>
      </c>
      <c r="D15" s="80"/>
      <c r="E15" s="79" t="str">
        <f t="shared" si="3"/>
        <v/>
      </c>
      <c r="F15" s="80"/>
      <c r="G15" s="79" t="str">
        <f t="shared" si="4"/>
        <v>x</v>
      </c>
      <c r="H15" s="80"/>
      <c r="I15" s="9" t="str">
        <f t="shared" ref="I15" si="7">IF($G$4="eval",IF(AND(C15="",E15="",G15=""),"NA",IF(OR(J15=".",J15=""),IF(AND(C15="",E15="",G15&lt;&gt;""),"A","E"),J15)),"")</f>
        <v>A</v>
      </c>
      <c r="J15" s="37" t="str">
        <f t="shared" si="1"/>
        <v>.</v>
      </c>
      <c r="K15" s="25"/>
      <c r="L15" s="150" t="s">
        <v>11</v>
      </c>
      <c r="M15" s="151" t="s">
        <v>20</v>
      </c>
      <c r="N15" s="102" t="s">
        <v>96</v>
      </c>
      <c r="O15" s="27"/>
    </row>
    <row r="16" spans="1:15" ht="17.25" customHeight="1" thickBot="1">
      <c r="A16" s="112" t="s">
        <v>12</v>
      </c>
      <c r="B16" s="108" t="s">
        <v>20</v>
      </c>
      <c r="C16" s="79" t="str">
        <f>IF(N16="a","x","")</f>
        <v>x</v>
      </c>
      <c r="D16" s="80"/>
      <c r="E16" s="79" t="str">
        <f>IF(N16="B","x","")</f>
        <v/>
      </c>
      <c r="F16" s="80"/>
      <c r="G16" s="79" t="str">
        <f>IF(N16="c","x","")</f>
        <v/>
      </c>
      <c r="H16" s="80"/>
      <c r="I16" s="9" t="str">
        <f t="shared" ref="I16" si="8">IF($G$4="eval",IF(AND(C16="",E16="",G16=""),"NA",IF(OR(J16=".",J16=""),IF(AND(C16&lt;&gt;"",E16="",G16=""),"A","E"),J16)),"")</f>
        <v>A</v>
      </c>
      <c r="J16" s="37" t="str">
        <f t="shared" si="1"/>
        <v>.</v>
      </c>
      <c r="K16" s="25"/>
      <c r="L16" s="112" t="s">
        <v>12</v>
      </c>
      <c r="M16" s="108" t="s">
        <v>20</v>
      </c>
      <c r="N16" s="103" t="s">
        <v>94</v>
      </c>
      <c r="O16" s="28"/>
    </row>
    <row r="17" spans="1:18" ht="17.25" customHeight="1" thickBot="1">
      <c r="A17" s="111" t="s">
        <v>13</v>
      </c>
      <c r="B17" s="107" t="s">
        <v>20</v>
      </c>
      <c r="C17" s="79" t="str">
        <f>IF(N17="a","x","")</f>
        <v/>
      </c>
      <c r="D17" s="80"/>
      <c r="E17" s="79" t="str">
        <f>IF(N17="B","x","")</f>
        <v>x</v>
      </c>
      <c r="F17" s="80"/>
      <c r="G17" s="79" t="str">
        <f>IF(N17="c","x","")</f>
        <v/>
      </c>
      <c r="H17" s="80"/>
      <c r="I17" s="9" t="str">
        <f t="shared" ref="I16:I18" si="9">IF($G$4="eval",IF(AND(C17="",E17="",G17=""),"NA",IF(OR(J17=".",J17=""),IF(AND(C17="",E17&lt;&gt;"",G17=""),"A","E"),J17)),"")</f>
        <v>A</v>
      </c>
      <c r="J17" s="37" t="str">
        <f t="shared" si="1"/>
        <v>.</v>
      </c>
      <c r="K17" s="25"/>
      <c r="L17" s="111" t="s">
        <v>13</v>
      </c>
      <c r="M17" s="107" t="s">
        <v>20</v>
      </c>
      <c r="N17" s="103" t="s">
        <v>95</v>
      </c>
      <c r="O17" s="29"/>
    </row>
    <row r="18" spans="1:18" ht="17.25" customHeight="1" thickBot="1">
      <c r="A18" s="111" t="s">
        <v>14</v>
      </c>
      <c r="B18" s="107" t="s">
        <v>20</v>
      </c>
      <c r="C18" s="79" t="str">
        <f>IF(N18="a","x","")</f>
        <v/>
      </c>
      <c r="D18" s="80"/>
      <c r="E18" s="79" t="str">
        <f>IF(N18="B","x","")</f>
        <v>x</v>
      </c>
      <c r="F18" s="80"/>
      <c r="G18" s="79" t="str">
        <f>IF(N18="c","x","")</f>
        <v/>
      </c>
      <c r="H18" s="80"/>
      <c r="I18" s="9" t="str">
        <f t="shared" si="9"/>
        <v>A</v>
      </c>
      <c r="J18" s="37" t="str">
        <f t="shared" si="1"/>
        <v>.</v>
      </c>
      <c r="K18" s="25"/>
      <c r="L18" s="111" t="s">
        <v>14</v>
      </c>
      <c r="M18" s="107" t="s">
        <v>20</v>
      </c>
      <c r="N18" s="104" t="s">
        <v>95</v>
      </c>
      <c r="O18" s="29"/>
    </row>
    <row r="19" spans="1:18" ht="17.25" customHeight="1" thickBot="1">
      <c r="A19" s="111" t="s">
        <v>15</v>
      </c>
      <c r="B19" s="107" t="s">
        <v>20</v>
      </c>
      <c r="C19" s="79" t="str">
        <f>IF(N19="a","x","")</f>
        <v/>
      </c>
      <c r="D19" s="80"/>
      <c r="E19" s="79" t="str">
        <f>IF(N19="B","x","")</f>
        <v/>
      </c>
      <c r="F19" s="80"/>
      <c r="G19" s="79" t="str">
        <f>IF(N19="c","x","")</f>
        <v>x</v>
      </c>
      <c r="H19" s="80"/>
      <c r="I19" s="9" t="str">
        <f t="shared" ref="I19" si="10">IF($G$4="eval",IF(AND(C19="",E19="",G19=""),"NA",IF(OR(J19=".",J19=""),IF(AND(C19="",E19="",G19&lt;&gt;""),"A","E"),J19)),"")</f>
        <v>A</v>
      </c>
      <c r="J19" s="37" t="str">
        <f t="shared" si="1"/>
        <v>.</v>
      </c>
      <c r="K19" s="25"/>
      <c r="L19" s="111" t="s">
        <v>15</v>
      </c>
      <c r="M19" s="107" t="s">
        <v>20</v>
      </c>
      <c r="N19" s="103" t="s">
        <v>96</v>
      </c>
      <c r="O19" s="29"/>
    </row>
    <row r="20" spans="1:18" ht="17.25" customHeight="1" thickBot="1">
      <c r="A20" s="111" t="s">
        <v>16</v>
      </c>
      <c r="B20" s="107" t="s">
        <v>20</v>
      </c>
      <c r="C20" s="79" t="str">
        <f>IF(N20="a","x","")</f>
        <v>x</v>
      </c>
      <c r="D20" s="80"/>
      <c r="E20" s="79" t="str">
        <f>IF(N20="B","x","")</f>
        <v/>
      </c>
      <c r="F20" s="80"/>
      <c r="G20" s="79" t="str">
        <f>IF(N20="c","x","")</f>
        <v/>
      </c>
      <c r="H20" s="80"/>
      <c r="I20" s="9" t="str">
        <f t="shared" ref="I20:I21" si="11">IF($G$4="eval",IF(AND(C20="",E20="",G20=""),"NA",IF(OR(J20=".",J20=""),IF(AND(C20&lt;&gt;"",E20="",G20=""),"A","E"),J20)),"")</f>
        <v>A</v>
      </c>
      <c r="J20" s="37" t="str">
        <f t="shared" si="1"/>
        <v>.</v>
      </c>
      <c r="K20" s="25"/>
      <c r="L20" s="111" t="s">
        <v>16</v>
      </c>
      <c r="M20" s="107" t="s">
        <v>20</v>
      </c>
      <c r="N20" s="102" t="s">
        <v>94</v>
      </c>
      <c r="O20" s="27"/>
    </row>
    <row r="21" spans="1:18" ht="17.25" customHeight="1" thickBot="1">
      <c r="A21" s="111" t="s">
        <v>17</v>
      </c>
      <c r="B21" s="107" t="s">
        <v>20</v>
      </c>
      <c r="C21" s="79" t="str">
        <f>IF(N21="a","x","")</f>
        <v>x</v>
      </c>
      <c r="D21" s="80"/>
      <c r="E21" s="79" t="str">
        <f>IF(N21="B","x","")</f>
        <v/>
      </c>
      <c r="F21" s="80"/>
      <c r="G21" s="79" t="str">
        <f>IF(N21="c","x","")</f>
        <v/>
      </c>
      <c r="H21" s="80"/>
      <c r="I21" s="9" t="str">
        <f t="shared" si="11"/>
        <v>A</v>
      </c>
      <c r="J21" s="37" t="str">
        <f t="shared" si="1"/>
        <v>.</v>
      </c>
      <c r="K21" s="25"/>
      <c r="L21" s="111" t="s">
        <v>17</v>
      </c>
      <c r="M21" s="107" t="s">
        <v>20</v>
      </c>
      <c r="N21" s="103" t="s">
        <v>94</v>
      </c>
      <c r="O21" s="28"/>
    </row>
    <row r="22" spans="1:18" ht="17.25" customHeight="1" thickBot="1">
      <c r="A22" s="154" t="s">
        <v>18</v>
      </c>
      <c r="B22" s="155" t="s">
        <v>20</v>
      </c>
      <c r="C22" s="79" t="str">
        <f>IF(N22="a","x","")</f>
        <v/>
      </c>
      <c r="D22" s="80"/>
      <c r="E22" s="79" t="str">
        <f>IF(N22="B","x","")</f>
        <v/>
      </c>
      <c r="F22" s="80"/>
      <c r="G22" s="79" t="str">
        <f>IF(N22="c","x","")</f>
        <v>x</v>
      </c>
      <c r="H22" s="80"/>
      <c r="I22" s="9" t="str">
        <f t="shared" ref="I22:I24" si="12">IF($G$4="eval",IF(AND(C22="",E22="",G22=""),"NA",IF(OR(J22=".",J22=""),IF(AND(C22="",E22="",G22&lt;&gt;""),"A","E"),J22)),"")</f>
        <v>A</v>
      </c>
      <c r="J22" s="37" t="str">
        <f t="shared" si="1"/>
        <v>.</v>
      </c>
      <c r="K22" s="25"/>
      <c r="L22" s="154" t="s">
        <v>18</v>
      </c>
      <c r="M22" s="155" t="s">
        <v>20</v>
      </c>
      <c r="N22" s="103" t="s">
        <v>96</v>
      </c>
      <c r="O22" s="29"/>
    </row>
    <row r="23" spans="1:18" ht="17.25" customHeight="1" thickBot="1">
      <c r="A23" s="152" t="s">
        <v>19</v>
      </c>
      <c r="B23" s="153" t="s">
        <v>20</v>
      </c>
      <c r="C23" s="79" t="str">
        <f>IF(N23="a","x","")</f>
        <v>x</v>
      </c>
      <c r="D23" s="80"/>
      <c r="E23" s="79" t="str">
        <f>IF(N23="B","x","")</f>
        <v/>
      </c>
      <c r="F23" s="80"/>
      <c r="G23" s="79" t="str">
        <f>IF(N23="c","x","")</f>
        <v/>
      </c>
      <c r="H23" s="80"/>
      <c r="I23" s="9" t="str">
        <f t="shared" ref="I22:I23" si="13">IF($G$4="eval",IF(AND(C23="",E23="",G23=""),"NA",IF(OR(J23=".",J23=""),IF(AND(C23&lt;&gt;"",E23="",G23=""),"A","E"),J23)),"")</f>
        <v>A</v>
      </c>
      <c r="J23" s="37" t="str">
        <f t="shared" si="1"/>
        <v>.</v>
      </c>
      <c r="K23" s="25"/>
      <c r="L23" s="152" t="s">
        <v>19</v>
      </c>
      <c r="M23" s="153" t="s">
        <v>20</v>
      </c>
      <c r="N23" s="104" t="s">
        <v>94</v>
      </c>
      <c r="O23" s="29"/>
    </row>
    <row r="24" spans="1:18" ht="17.25" customHeight="1" thickBot="1">
      <c r="A24" s="113" t="s">
        <v>92</v>
      </c>
      <c r="B24" s="105" t="s">
        <v>20</v>
      </c>
      <c r="C24" s="79" t="str">
        <f>IF(N24="a","x","")</f>
        <v/>
      </c>
      <c r="D24" s="80"/>
      <c r="E24" s="79" t="str">
        <f>IF(N24="B","x","")</f>
        <v/>
      </c>
      <c r="F24" s="80"/>
      <c r="G24" s="79" t="str">
        <f>IF(N24="c","x","")</f>
        <v>x</v>
      </c>
      <c r="H24" s="80"/>
      <c r="I24" s="9" t="str">
        <f t="shared" si="12"/>
        <v>A</v>
      </c>
      <c r="J24" s="37" t="str">
        <f t="shared" si="1"/>
        <v>.</v>
      </c>
      <c r="K24" s="25"/>
      <c r="L24" s="113" t="s">
        <v>92</v>
      </c>
      <c r="M24" s="105" t="s">
        <v>20</v>
      </c>
      <c r="N24" s="103" t="s">
        <v>96</v>
      </c>
      <c r="O24" s="29"/>
    </row>
    <row r="25" spans="1:18" ht="17.25" customHeight="1" thickBot="1">
      <c r="A25" s="113" t="s">
        <v>99</v>
      </c>
      <c r="B25" s="105" t="s">
        <v>20</v>
      </c>
      <c r="C25" s="79" t="str">
        <f>IF(N25="a","x","")</f>
        <v/>
      </c>
      <c r="D25" s="80"/>
      <c r="E25" s="79" t="str">
        <f>IF(N25="B","x","")</f>
        <v/>
      </c>
      <c r="F25" s="80"/>
      <c r="G25" s="79" t="str">
        <f>IF(N25="c","x","")</f>
        <v>x</v>
      </c>
      <c r="H25" s="80"/>
      <c r="I25" s="9" t="str">
        <f t="shared" ref="I25" si="14">IF($G$4="eval",IF(AND(C25="",E25="",G25=""),"NA",IF(OR(J25=".",J25=""),IF(AND(C25="",E25="",G25&lt;&gt;""),"A","E"),J25)),"")</f>
        <v>A</v>
      </c>
      <c r="J25" s="37" t="str">
        <f t="shared" si="1"/>
        <v>.</v>
      </c>
      <c r="K25" s="25"/>
      <c r="L25" s="113" t="s">
        <v>99</v>
      </c>
      <c r="M25" s="105" t="s">
        <v>20</v>
      </c>
      <c r="N25" s="102" t="s">
        <v>96</v>
      </c>
      <c r="O25" s="27"/>
    </row>
    <row r="26" spans="1:18" ht="17.25" customHeight="1" thickBot="1">
      <c r="A26" s="114" t="s">
        <v>130</v>
      </c>
      <c r="B26" s="106" t="s">
        <v>20</v>
      </c>
      <c r="C26" s="79" t="str">
        <f>IF(N26="a","x","")</f>
        <v>x</v>
      </c>
      <c r="D26" s="80"/>
      <c r="E26" s="79" t="str">
        <f>IF(N26="B","x","")</f>
        <v/>
      </c>
      <c r="F26" s="80"/>
      <c r="G26" s="215" t="str">
        <f>IF(N26="c","x","")</f>
        <v/>
      </c>
      <c r="H26" s="216"/>
      <c r="I26" s="9" t="str">
        <f t="shared" ref="I26" si="15">IF($G$4="eval",IF(AND(C26="",E26="",G26=""),"NA",IF(OR(J26=".",J26=""),IF(AND(C26&lt;&gt;"",E26="",G26=""),"A","E"),J26)),"")</f>
        <v>A</v>
      </c>
      <c r="J26" s="37" t="str">
        <f t="shared" si="1"/>
        <v>.</v>
      </c>
      <c r="K26" s="25"/>
      <c r="L26" s="114" t="s">
        <v>130</v>
      </c>
      <c r="M26" s="106" t="s">
        <v>20</v>
      </c>
      <c r="N26" s="103" t="s">
        <v>94</v>
      </c>
      <c r="O26" s="28"/>
    </row>
    <row r="27" spans="1:18" ht="17.25" customHeight="1" thickBot="1">
      <c r="A27" s="125" t="s">
        <v>137</v>
      </c>
      <c r="B27" s="126"/>
      <c r="C27" s="126"/>
      <c r="D27" s="126"/>
      <c r="E27" s="126"/>
      <c r="F27" s="126"/>
      <c r="G27" s="126"/>
      <c r="H27" s="126"/>
      <c r="I27" s="126"/>
      <c r="J27" s="127"/>
      <c r="K27" s="25"/>
      <c r="L27" s="117"/>
      <c r="M27" s="117"/>
      <c r="N27" s="119"/>
      <c r="O27" s="29"/>
    </row>
    <row r="28" spans="1:18" ht="17.25" customHeight="1" thickBot="1">
      <c r="A28" s="112" t="s">
        <v>132</v>
      </c>
      <c r="B28" s="108" t="s">
        <v>133</v>
      </c>
      <c r="C28" s="217"/>
      <c r="D28" s="138"/>
      <c r="E28" s="138"/>
      <c r="F28" s="138"/>
      <c r="G28" s="138"/>
      <c r="H28" s="139"/>
      <c r="I28" s="9" t="str">
        <f>IF($G$4="eval",IF(C28="","NA",IF(OR(J28=".",J28=""),IF(C28&lt;&gt;"","E","E"),J28)),"")</f>
        <v>NA</v>
      </c>
      <c r="J28" s="37" t="str">
        <f t="shared" si="1"/>
        <v>.</v>
      </c>
      <c r="K28" s="25"/>
      <c r="L28" s="201" t="s">
        <v>132</v>
      </c>
      <c r="M28" s="202" t="s">
        <v>133</v>
      </c>
      <c r="N28" s="121" t="s">
        <v>136</v>
      </c>
      <c r="O28" s="29"/>
    </row>
    <row r="29" spans="1:18" ht="17.25" customHeight="1" thickBot="1">
      <c r="A29" s="111"/>
      <c r="B29" s="107" t="s">
        <v>134</v>
      </c>
      <c r="C29" s="217"/>
      <c r="D29" s="138"/>
      <c r="E29" s="138"/>
      <c r="F29" s="138"/>
      <c r="G29" s="138"/>
      <c r="H29" s="139"/>
      <c r="I29" s="9" t="str">
        <f>IF($G$4="eval",IF(C29="","NA",IF(OR(J29=".",J29=""),IF(C29&lt;&gt;"","E","E"),J29)),"")</f>
        <v>NA</v>
      </c>
      <c r="J29" s="37" t="str">
        <f t="shared" si="1"/>
        <v>.</v>
      </c>
      <c r="K29" s="25"/>
      <c r="L29" s="122"/>
      <c r="M29" s="198" t="s">
        <v>134</v>
      </c>
      <c r="N29" s="121" t="s">
        <v>136</v>
      </c>
      <c r="O29" s="29"/>
    </row>
    <row r="30" spans="1:18" ht="17.25" customHeight="1" thickBot="1">
      <c r="A30" s="111"/>
      <c r="B30" s="107" t="s">
        <v>135</v>
      </c>
      <c r="C30" s="217"/>
      <c r="D30" s="138"/>
      <c r="E30" s="138"/>
      <c r="F30" s="138"/>
      <c r="G30" s="138"/>
      <c r="H30" s="139"/>
      <c r="I30" s="9" t="str">
        <f>IF($G$4="eval",IF(C30="","NA",IF(OR(J30=".",J30=""),IF(C30&lt;&gt;"","E","E"),J30)),"")</f>
        <v>NA</v>
      </c>
      <c r="J30" s="37" t="str">
        <f t="shared" si="1"/>
        <v>.</v>
      </c>
      <c r="K30" s="25"/>
      <c r="L30" s="148"/>
      <c r="M30" s="149" t="s">
        <v>135</v>
      </c>
      <c r="N30" s="121" t="s">
        <v>136</v>
      </c>
      <c r="O30" s="27"/>
    </row>
    <row r="31" spans="1:18" ht="17.25" customHeight="1" thickBot="1">
      <c r="A31" s="111" t="s">
        <v>7</v>
      </c>
      <c r="B31" s="107" t="s">
        <v>20</v>
      </c>
      <c r="C31" s="1" t="s">
        <v>146</v>
      </c>
      <c r="D31" s="161"/>
      <c r="E31" s="146"/>
      <c r="F31" s="146"/>
      <c r="G31" s="146"/>
      <c r="H31" s="147"/>
      <c r="I31" s="142" t="str">
        <f>IF($G$4="eval",IF(AND(D31="",B8="ici"),"NA",IF(B8=D31,"A","E")),"")</f>
        <v>NA</v>
      </c>
      <c r="J31" s="37" t="str">
        <f t="shared" si="1"/>
        <v>.</v>
      </c>
      <c r="K31" s="25"/>
      <c r="L31" s="111" t="s">
        <v>7</v>
      </c>
      <c r="M31" s="107" t="s">
        <v>20</v>
      </c>
      <c r="N31" s="15">
        <v>0</v>
      </c>
      <c r="O31" s="282" t="s">
        <v>238</v>
      </c>
      <c r="P31" s="283"/>
      <c r="Q31" s="283"/>
      <c r="R31" s="283"/>
    </row>
    <row r="32" spans="1:18" ht="17.25" customHeight="1" thickBot="1">
      <c r="A32" s="111" t="s">
        <v>8</v>
      </c>
      <c r="B32" s="107" t="s">
        <v>148</v>
      </c>
      <c r="C32" s="217"/>
      <c r="D32" s="138"/>
      <c r="E32" s="138"/>
      <c r="F32" s="138"/>
      <c r="G32" s="138"/>
      <c r="H32" s="139"/>
      <c r="I32" s="9" t="str">
        <f t="shared" ref="I32:I43" si="16">IF($G$4="eval",IF(C32="","NA",IF(OR(J32=".",J32=""),IF(C32&lt;&gt;"","E","E"),J32)),"")</f>
        <v>NA</v>
      </c>
      <c r="J32" s="37" t="str">
        <f t="shared" si="1"/>
        <v>.</v>
      </c>
      <c r="K32" s="25"/>
      <c r="L32" s="195" t="s">
        <v>8</v>
      </c>
      <c r="M32" s="196" t="s">
        <v>148</v>
      </c>
      <c r="N32" s="40"/>
      <c r="O32" s="282"/>
      <c r="P32" s="283"/>
      <c r="Q32" s="283"/>
      <c r="R32" s="283"/>
    </row>
    <row r="33" spans="1:16" ht="17.25" customHeight="1" thickBot="1">
      <c r="A33" s="115"/>
      <c r="B33" s="107" t="s">
        <v>149</v>
      </c>
      <c r="C33" s="137"/>
      <c r="D33" s="138"/>
      <c r="E33" s="138"/>
      <c r="F33" s="138"/>
      <c r="G33" s="138"/>
      <c r="H33" s="139"/>
      <c r="I33" s="9" t="str">
        <f t="shared" si="16"/>
        <v>NA</v>
      </c>
      <c r="J33" s="37" t="str">
        <f t="shared" si="1"/>
        <v>.</v>
      </c>
      <c r="K33" s="25"/>
      <c r="L33" s="197"/>
      <c r="M33" s="198" t="s">
        <v>149</v>
      </c>
      <c r="N33" s="41"/>
      <c r="O33" s="29"/>
    </row>
    <row r="34" spans="1:16" ht="17.25" customHeight="1" thickBot="1">
      <c r="A34" s="115"/>
      <c r="B34" s="107" t="s">
        <v>150</v>
      </c>
      <c r="C34" s="137"/>
      <c r="D34" s="138"/>
      <c r="E34" s="138"/>
      <c r="F34" s="138"/>
      <c r="G34" s="138"/>
      <c r="H34" s="139"/>
      <c r="I34" s="9" t="str">
        <f t="shared" si="16"/>
        <v>NA</v>
      </c>
      <c r="J34" s="37" t="str">
        <f t="shared" si="1"/>
        <v>.</v>
      </c>
      <c r="K34" s="25"/>
      <c r="L34" s="197"/>
      <c r="M34" s="198" t="s">
        <v>150</v>
      </c>
      <c r="N34" s="40"/>
      <c r="O34" s="29"/>
    </row>
    <row r="35" spans="1:16" ht="17.25" customHeight="1" thickBot="1">
      <c r="A35" s="115"/>
      <c r="B35" s="107" t="s">
        <v>151</v>
      </c>
      <c r="C35" s="137"/>
      <c r="D35" s="138"/>
      <c r="E35" s="138"/>
      <c r="F35" s="138"/>
      <c r="G35" s="138"/>
      <c r="H35" s="139"/>
      <c r="I35" s="9" t="str">
        <f t="shared" si="16"/>
        <v>NA</v>
      </c>
      <c r="J35" s="37" t="str">
        <f t="shared" si="1"/>
        <v>.</v>
      </c>
      <c r="K35" s="25"/>
      <c r="L35" s="197"/>
      <c r="M35" s="198" t="s">
        <v>151</v>
      </c>
      <c r="N35" s="39"/>
      <c r="O35" s="27"/>
    </row>
    <row r="36" spans="1:16" ht="17.25" customHeight="1" thickBot="1">
      <c r="A36" s="115"/>
      <c r="B36" s="107" t="s">
        <v>152</v>
      </c>
      <c r="C36" s="217"/>
      <c r="D36" s="138"/>
      <c r="E36" s="138"/>
      <c r="F36" s="138"/>
      <c r="G36" s="138"/>
      <c r="H36" s="139"/>
      <c r="I36" s="9" t="str">
        <f t="shared" si="16"/>
        <v>NA</v>
      </c>
      <c r="J36" s="37" t="str">
        <f t="shared" si="1"/>
        <v>.</v>
      </c>
      <c r="K36" s="25"/>
      <c r="L36" s="197"/>
      <c r="M36" s="198" t="s">
        <v>152</v>
      </c>
      <c r="N36" s="15"/>
      <c r="O36" s="28"/>
    </row>
    <row r="37" spans="1:16" ht="17.25" customHeight="1" thickBot="1">
      <c r="A37" s="115"/>
      <c r="B37" s="107" t="s">
        <v>153</v>
      </c>
      <c r="C37" s="137"/>
      <c r="D37" s="138"/>
      <c r="E37" s="138"/>
      <c r="F37" s="138"/>
      <c r="G37" s="138"/>
      <c r="H37" s="139"/>
      <c r="I37" s="9" t="str">
        <f t="shared" si="16"/>
        <v>NA</v>
      </c>
      <c r="J37" s="37" t="str">
        <f t="shared" si="1"/>
        <v>.</v>
      </c>
      <c r="K37" s="25"/>
      <c r="L37" s="157"/>
      <c r="M37" s="149" t="s">
        <v>153</v>
      </c>
      <c r="N37" s="40"/>
      <c r="O37" s="29"/>
    </row>
    <row r="38" spans="1:16" ht="17.25" customHeight="1" thickBot="1">
      <c r="A38" s="111" t="s">
        <v>9</v>
      </c>
      <c r="B38" s="107" t="s">
        <v>133</v>
      </c>
      <c r="C38" s="137"/>
      <c r="D38" s="138"/>
      <c r="E38" s="138"/>
      <c r="F38" s="138"/>
      <c r="G38" s="138"/>
      <c r="H38" s="139"/>
      <c r="I38" s="9" t="str">
        <f t="shared" si="16"/>
        <v>NA</v>
      </c>
      <c r="J38" s="37" t="str">
        <f t="shared" si="1"/>
        <v>.</v>
      </c>
      <c r="K38" s="25"/>
      <c r="L38" s="195" t="s">
        <v>9</v>
      </c>
      <c r="M38" s="196" t="s">
        <v>133</v>
      </c>
      <c r="N38" s="41"/>
      <c r="O38" s="29"/>
    </row>
    <row r="39" spans="1:16" ht="17.25" customHeight="1" thickBot="1">
      <c r="A39" s="115"/>
      <c r="B39" s="107" t="s">
        <v>134</v>
      </c>
      <c r="C39" s="137"/>
      <c r="D39" s="138"/>
      <c r="E39" s="138"/>
      <c r="F39" s="138"/>
      <c r="G39" s="138"/>
      <c r="H39" s="139"/>
      <c r="I39" s="9" t="str">
        <f t="shared" si="16"/>
        <v>NA</v>
      </c>
      <c r="J39" s="37" t="str">
        <f t="shared" si="1"/>
        <v>.</v>
      </c>
      <c r="K39" s="25"/>
      <c r="L39" s="197"/>
      <c r="M39" s="198" t="s">
        <v>134</v>
      </c>
      <c r="N39" s="40"/>
      <c r="O39" s="29"/>
    </row>
    <row r="40" spans="1:16" ht="17.25" customHeight="1" thickBot="1">
      <c r="A40" s="115"/>
      <c r="B40" s="107" t="s">
        <v>135</v>
      </c>
      <c r="C40" s="137"/>
      <c r="D40" s="138"/>
      <c r="E40" s="138"/>
      <c r="F40" s="138"/>
      <c r="G40" s="138"/>
      <c r="H40" s="139"/>
      <c r="I40" s="9" t="str">
        <f t="shared" si="16"/>
        <v>NA</v>
      </c>
      <c r="J40" s="37" t="str">
        <f t="shared" si="1"/>
        <v>.</v>
      </c>
      <c r="K40" s="25"/>
      <c r="L40" s="197"/>
      <c r="M40" s="198" t="s">
        <v>135</v>
      </c>
      <c r="N40" s="39"/>
      <c r="O40" s="27"/>
    </row>
    <row r="41" spans="1:16" ht="17.25" customHeight="1" thickBot="1">
      <c r="A41" s="115"/>
      <c r="B41" s="107" t="s">
        <v>147</v>
      </c>
      <c r="C41" s="137"/>
      <c r="D41" s="138"/>
      <c r="E41" s="138"/>
      <c r="F41" s="138"/>
      <c r="G41" s="138"/>
      <c r="H41" s="139"/>
      <c r="I41" s="9" t="str">
        <f t="shared" si="16"/>
        <v>NA</v>
      </c>
      <c r="J41" s="37" t="str">
        <f t="shared" si="1"/>
        <v>.</v>
      </c>
      <c r="K41" s="25"/>
      <c r="L41" s="157"/>
      <c r="M41" s="149" t="s">
        <v>147</v>
      </c>
      <c r="N41" s="15"/>
      <c r="O41" s="28"/>
    </row>
    <row r="42" spans="1:16" ht="17.25" customHeight="1" thickBot="1">
      <c r="A42" s="111" t="s">
        <v>10</v>
      </c>
      <c r="B42" s="107" t="s">
        <v>133</v>
      </c>
      <c r="C42" s="137"/>
      <c r="D42" s="138"/>
      <c r="E42" s="138"/>
      <c r="F42" s="138"/>
      <c r="G42" s="138"/>
      <c r="H42" s="139"/>
      <c r="I42" s="9" t="str">
        <f t="shared" si="16"/>
        <v>NA</v>
      </c>
      <c r="J42" s="37" t="str">
        <f t="shared" si="1"/>
        <v>.</v>
      </c>
      <c r="K42" s="25"/>
      <c r="L42" s="195" t="s">
        <v>10</v>
      </c>
      <c r="M42" s="196" t="s">
        <v>133</v>
      </c>
      <c r="N42" s="40"/>
      <c r="O42" s="29"/>
    </row>
    <row r="43" spans="1:16" ht="17.25" customHeight="1" thickBot="1">
      <c r="A43" s="159"/>
      <c r="B43" s="155" t="s">
        <v>134</v>
      </c>
      <c r="C43" s="217"/>
      <c r="D43" s="138"/>
      <c r="E43" s="138"/>
      <c r="F43" s="138"/>
      <c r="G43" s="138"/>
      <c r="H43" s="139"/>
      <c r="I43" s="9" t="str">
        <f t="shared" si="16"/>
        <v>NA</v>
      </c>
      <c r="J43" s="37" t="str">
        <f t="shared" si="1"/>
        <v>.</v>
      </c>
      <c r="K43" s="25"/>
      <c r="L43" s="199"/>
      <c r="M43" s="200" t="s">
        <v>134</v>
      </c>
      <c r="N43" s="41"/>
      <c r="O43" s="29"/>
    </row>
    <row r="44" spans="1:16" ht="17.25" customHeight="1" thickBot="1">
      <c r="A44" s="125" t="s">
        <v>155</v>
      </c>
      <c r="B44" s="126"/>
      <c r="C44" s="126"/>
      <c r="D44" s="126"/>
      <c r="E44" s="126"/>
      <c r="F44" s="126"/>
      <c r="G44" s="126"/>
      <c r="H44" s="126"/>
      <c r="I44" s="126"/>
      <c r="J44" s="127"/>
      <c r="K44" s="25"/>
    </row>
    <row r="45" spans="1:16" ht="17.25" customHeight="1" thickBot="1">
      <c r="A45" s="171" t="s">
        <v>132</v>
      </c>
      <c r="B45" s="101" t="s">
        <v>20</v>
      </c>
      <c r="C45" s="220" t="s">
        <v>175</v>
      </c>
      <c r="D45" s="218"/>
      <c r="I45" s="9" t="str">
        <f>IF($G$4="eval",IF(C45="","NA",IF(OR(J45=".",J45=""),IF(OR(C45="2,50€",C45="2,50 €",C45="2,50euros",C45="2,50 euros",C45="2,50 euro",C45="2,50euro"),"A","E"),J45)),"")</f>
        <v>A</v>
      </c>
      <c r="J45" s="37" t="str">
        <f t="shared" si="1"/>
        <v>.</v>
      </c>
      <c r="K45" s="25"/>
      <c r="L45" s="171" t="s">
        <v>132</v>
      </c>
      <c r="M45" s="101" t="s">
        <v>20</v>
      </c>
      <c r="N45" s="219" t="s">
        <v>174</v>
      </c>
      <c r="O45" s="221" t="s">
        <v>175</v>
      </c>
      <c r="P45" s="1" t="s">
        <v>176</v>
      </c>
    </row>
    <row r="46" spans="1:16" ht="17.25" customHeight="1" thickBot="1">
      <c r="A46" s="171" t="s">
        <v>7</v>
      </c>
      <c r="B46" s="101" t="s">
        <v>20</v>
      </c>
      <c r="C46" s="170" t="s">
        <v>156</v>
      </c>
      <c r="D46" s="163"/>
      <c r="E46" s="140"/>
      <c r="F46" s="140"/>
      <c r="G46" s="140"/>
      <c r="H46" s="141"/>
      <c r="I46" s="9" t="str">
        <f>IF($G$4="eval",IF(C46="","NA",IF(OR(J46=".",J46=""),IF(OR(C46="1397m",C46="1397 m"),"A","E"),J46)),"")</f>
        <v>A</v>
      </c>
      <c r="J46" s="37" t="str">
        <f t="shared" si="1"/>
        <v>.</v>
      </c>
      <c r="K46" s="25"/>
      <c r="L46" s="171" t="s">
        <v>7</v>
      </c>
      <c r="M46" s="101" t="s">
        <v>20</v>
      </c>
      <c r="N46" s="103" t="s">
        <v>156</v>
      </c>
      <c r="O46" s="28" t="s">
        <v>157</v>
      </c>
    </row>
    <row r="47" spans="1:16" ht="17.25" customHeight="1" thickBot="1">
      <c r="A47" s="171" t="s">
        <v>8</v>
      </c>
      <c r="B47" s="101" t="s">
        <v>20</v>
      </c>
      <c r="C47" s="164" t="str">
        <f>IF(N47="a","x","")</f>
        <v/>
      </c>
      <c r="D47" s="165"/>
      <c r="E47" s="164" t="str">
        <f>IF(N47="B","x","")</f>
        <v/>
      </c>
      <c r="F47" s="165"/>
      <c r="G47" s="164" t="str">
        <f>IF(N47="c","x","")</f>
        <v>x</v>
      </c>
      <c r="H47" s="165"/>
      <c r="I47" s="9" t="str">
        <f t="shared" ref="I47:I48" si="17">IF($G$4="eval",IF(AND(C47="",E47="",G47=""),"NA",IF(OR(J47=".",J47=""),IF(AND(C47="",E47="",G47&lt;&gt;""),"A","E"),J47)),"")</f>
        <v>A</v>
      </c>
      <c r="J47" s="37" t="str">
        <f t="shared" si="1"/>
        <v>.</v>
      </c>
      <c r="K47" s="25"/>
      <c r="L47" s="171" t="s">
        <v>8</v>
      </c>
      <c r="M47" s="101" t="s">
        <v>20</v>
      </c>
      <c r="N47" s="103" t="s">
        <v>23</v>
      </c>
      <c r="O47" s="29"/>
    </row>
    <row r="48" spans="1:16" ht="17.25" customHeight="1">
      <c r="A48" s="171" t="s">
        <v>9</v>
      </c>
      <c r="B48" s="101" t="s">
        <v>20</v>
      </c>
      <c r="C48" s="166" t="s">
        <v>158</v>
      </c>
      <c r="D48" s="167" t="s">
        <v>164</v>
      </c>
      <c r="E48" s="166" t="s">
        <v>159</v>
      </c>
      <c r="F48" s="167"/>
      <c r="G48" s="166" t="s">
        <v>160</v>
      </c>
      <c r="H48" s="167" t="s">
        <v>164</v>
      </c>
      <c r="I48" s="9" t="str">
        <f>IF($G$4="eval",IF(AND(D48="",F48="",H48=""),"NA",IF(OR(J48=".",J48=""),IF(AND(D48&lt;&gt;"",F48="",H48&lt;&gt;""),"A","E"),J48)),"")</f>
        <v>A</v>
      </c>
      <c r="J48" s="37" t="str">
        <f t="shared" si="1"/>
        <v>.</v>
      </c>
      <c r="K48" s="25"/>
      <c r="L48" s="203" t="s">
        <v>9</v>
      </c>
      <c r="M48" s="204" t="s">
        <v>20</v>
      </c>
      <c r="N48" s="104" t="s">
        <v>98</v>
      </c>
      <c r="O48" s="29"/>
    </row>
    <row r="49" spans="1:18" ht="17.25" customHeight="1" thickBot="1">
      <c r="A49" s="171"/>
      <c r="B49" s="101"/>
      <c r="C49" s="168" t="s">
        <v>161</v>
      </c>
      <c r="D49" s="169" t="s">
        <v>164</v>
      </c>
      <c r="E49" s="168" t="s">
        <v>162</v>
      </c>
      <c r="F49" s="169" t="s">
        <v>164</v>
      </c>
      <c r="G49" s="168" t="s">
        <v>163</v>
      </c>
      <c r="H49" s="169"/>
      <c r="I49" s="9" t="str">
        <f>IF($G$4="eval",IF(AND(D49="",F49="",H49=""),"NA",IF(OR(J49=".",J49=""),IF(AND(D49&lt;&gt;"",H49="",F49&lt;&gt;""),"A","E"),J49)),"")</f>
        <v>A</v>
      </c>
      <c r="J49" s="37" t="str">
        <f t="shared" si="1"/>
        <v>.</v>
      </c>
      <c r="K49" s="25"/>
      <c r="L49" s="205"/>
      <c r="M49" s="124"/>
      <c r="N49" s="103" t="s">
        <v>165</v>
      </c>
      <c r="O49" s="29"/>
    </row>
    <row r="50" spans="1:18" ht="15.75" thickBot="1">
      <c r="A50" s="171" t="s">
        <v>10</v>
      </c>
      <c r="B50" s="101" t="s">
        <v>20</v>
      </c>
      <c r="C50" s="220" t="s">
        <v>177</v>
      </c>
      <c r="D50" s="218"/>
      <c r="E50" s="140"/>
      <c r="F50" s="140"/>
      <c r="G50" s="140"/>
      <c r="H50" s="141"/>
      <c r="I50" s="9" t="str">
        <f>IF($G$4="eval",IF(C50="","NA",IF(OR(J50=".",J50=""),IF(OR(C50="1500€",C50="1500 €",C50="1500euros",C50="1500 euros",C50="1500 euro",C50="1500euro"),"A","E"),J50)),"")</f>
        <v>A</v>
      </c>
      <c r="J50" s="37" t="str">
        <f t="shared" si="1"/>
        <v>.</v>
      </c>
      <c r="K50" s="25"/>
      <c r="L50" s="171" t="s">
        <v>10</v>
      </c>
      <c r="M50" s="101" t="s">
        <v>20</v>
      </c>
      <c r="N50" s="219" t="s">
        <v>177</v>
      </c>
      <c r="O50" s="27"/>
      <c r="P50" s="1" t="s">
        <v>176</v>
      </c>
    </row>
    <row r="51" spans="1:18" ht="15.75" thickBot="1">
      <c r="A51" s="172" t="s">
        <v>11</v>
      </c>
      <c r="B51" s="173" t="s">
        <v>20</v>
      </c>
      <c r="C51" s="79" t="str">
        <f t="shared" ref="C50:C64" si="18">IF(N51="a","x","")</f>
        <v/>
      </c>
      <c r="D51" s="80"/>
      <c r="E51" s="79" t="str">
        <f t="shared" ref="E50:E64" si="19">IF(N51="B","x","")</f>
        <v/>
      </c>
      <c r="F51" s="80"/>
      <c r="G51" s="79" t="str">
        <f t="shared" ref="G50:G64" si="20">IF(N51="c","x","")</f>
        <v>x</v>
      </c>
      <c r="H51" s="80"/>
      <c r="I51" s="9" t="str">
        <f t="shared" ref="I50:I52" si="21">IF($G$4="eval",IF(AND(C51="",E51="",G51=""),"NA",IF(OR(J51=".",J51=""),IF(AND(C51="",E51="",G51&lt;&gt;""),"A","E"),J51)),"")</f>
        <v>A</v>
      </c>
      <c r="J51" s="37" t="str">
        <f t="shared" si="1"/>
        <v>.</v>
      </c>
      <c r="K51" s="25"/>
      <c r="L51" s="172" t="s">
        <v>11</v>
      </c>
      <c r="M51" s="173" t="s">
        <v>20</v>
      </c>
      <c r="N51" s="103" t="s">
        <v>23</v>
      </c>
      <c r="O51" s="28"/>
    </row>
    <row r="52" spans="1:18" ht="15.75" thickBot="1">
      <c r="A52" s="172" t="s">
        <v>12</v>
      </c>
      <c r="B52" s="173" t="s">
        <v>20</v>
      </c>
      <c r="C52" s="79" t="str">
        <f t="shared" si="18"/>
        <v/>
      </c>
      <c r="D52" s="80"/>
      <c r="E52" s="79" t="str">
        <f t="shared" si="19"/>
        <v/>
      </c>
      <c r="F52" s="80"/>
      <c r="G52" s="79" t="str">
        <f t="shared" si="20"/>
        <v>x</v>
      </c>
      <c r="H52" s="80"/>
      <c r="I52" s="9" t="str">
        <f t="shared" si="21"/>
        <v>A</v>
      </c>
      <c r="J52" s="37" t="str">
        <f t="shared" si="1"/>
        <v>.</v>
      </c>
      <c r="K52" s="25"/>
      <c r="L52" s="172" t="s">
        <v>12</v>
      </c>
      <c r="M52" s="173" t="s">
        <v>20</v>
      </c>
      <c r="N52" s="103" t="s">
        <v>23</v>
      </c>
      <c r="O52" s="29"/>
    </row>
    <row r="53" spans="1:18" ht="15.75" thickBot="1">
      <c r="A53" s="172" t="s">
        <v>13</v>
      </c>
      <c r="B53" s="173" t="s">
        <v>20</v>
      </c>
      <c r="C53" s="174">
        <f>35*6.5/100</f>
        <v>2.2749999999999999</v>
      </c>
      <c r="D53" s="175"/>
      <c r="E53" s="140" t="s">
        <v>166</v>
      </c>
      <c r="F53" s="140"/>
      <c r="G53" s="140"/>
      <c r="H53" s="141"/>
      <c r="I53" s="9" t="str">
        <f>IF($G$4="eval",IF(C53="","NA",IF(OR(J53=".",J53=""),IF(C53=2.275,"A","E"),J53)),"")</f>
        <v>A</v>
      </c>
      <c r="J53" s="37" t="str">
        <f t="shared" si="1"/>
        <v>.</v>
      </c>
      <c r="K53" s="25"/>
      <c r="L53" s="172" t="s">
        <v>13</v>
      </c>
      <c r="M53" s="173" t="s">
        <v>20</v>
      </c>
      <c r="N53" s="176">
        <f>35*6.5/100</f>
        <v>2.2749999999999999</v>
      </c>
      <c r="O53" s="29"/>
    </row>
    <row r="54" spans="1:18" ht="15.75" thickBot="1">
      <c r="A54" s="172" t="s">
        <v>14</v>
      </c>
      <c r="B54" s="173" t="s">
        <v>20</v>
      </c>
      <c r="C54" s="79" t="str">
        <f t="shared" si="18"/>
        <v>x</v>
      </c>
      <c r="D54" s="80"/>
      <c r="E54" s="79" t="str">
        <f t="shared" si="19"/>
        <v/>
      </c>
      <c r="F54" s="80"/>
      <c r="G54" s="79" t="str">
        <f t="shared" si="20"/>
        <v/>
      </c>
      <c r="H54" s="80"/>
      <c r="I54" s="9" t="str">
        <f t="shared" ref="I52:I54" si="22">IF($G$4="eval",IF(AND(C54="",E54="",G54=""),"NA",IF(OR(J54=".",J54=""),IF(AND(C54&lt;&gt;"",E54="",G54=""),"A","E"),J54)),"")</f>
        <v>A</v>
      </c>
      <c r="J54" s="37" t="str">
        <f t="shared" si="1"/>
        <v>.</v>
      </c>
      <c r="K54" s="25"/>
      <c r="L54" s="172" t="s">
        <v>14</v>
      </c>
      <c r="M54" s="173" t="s">
        <v>20</v>
      </c>
      <c r="N54" s="103" t="s">
        <v>94</v>
      </c>
      <c r="O54" s="29"/>
    </row>
    <row r="55" spans="1:18" ht="15.75" thickBot="1">
      <c r="A55" s="172" t="s">
        <v>15</v>
      </c>
      <c r="B55" s="173" t="s">
        <v>20</v>
      </c>
      <c r="C55" s="79" t="str">
        <f t="shared" si="18"/>
        <v/>
      </c>
      <c r="D55" s="80"/>
      <c r="E55" s="79" t="str">
        <f t="shared" si="19"/>
        <v>x</v>
      </c>
      <c r="F55" s="80"/>
      <c r="G55" s="79" t="str">
        <f t="shared" si="20"/>
        <v/>
      </c>
      <c r="H55" s="80"/>
      <c r="I55" s="9" t="str">
        <f t="shared" ref="I54:I55" si="23">IF($G$4="eval",IF(AND(C55="",E55="",G55=""),"NA",IF(OR(J55=".",J55=""),IF(AND(C55="",E55&lt;&gt;"",G55=""),"A","E"),J55)),"")</f>
        <v>A</v>
      </c>
      <c r="J55" s="37" t="str">
        <f t="shared" si="1"/>
        <v>.</v>
      </c>
      <c r="K55" s="25"/>
      <c r="L55" s="172" t="s">
        <v>15</v>
      </c>
      <c r="M55" s="173" t="s">
        <v>20</v>
      </c>
      <c r="N55" s="102" t="s">
        <v>95</v>
      </c>
      <c r="O55" s="27"/>
      <c r="P55" s="279" t="s">
        <v>237</v>
      </c>
      <c r="Q55" s="280"/>
      <c r="R55" s="280"/>
    </row>
    <row r="56" spans="1:18" ht="18" thickBot="1">
      <c r="A56" s="177" t="s">
        <v>16</v>
      </c>
      <c r="B56" s="178" t="s">
        <v>20</v>
      </c>
      <c r="C56" s="179">
        <v>36</v>
      </c>
      <c r="D56" s="180"/>
      <c r="E56" s="140" t="s">
        <v>167</v>
      </c>
      <c r="F56" s="140"/>
      <c r="G56" s="140"/>
      <c r="H56" s="141"/>
      <c r="I56" s="9" t="str">
        <f>IF($G$4="eval",IF(C56="","NA",IF(OR(J56=".",J56=""),IF(ROUND(C56,0)=ROUND(0.5*(4/3*3.14*17.3),0),"A","E"),J56)),"")</f>
        <v>A</v>
      </c>
      <c r="J56" s="37" t="str">
        <f t="shared" si="1"/>
        <v>.</v>
      </c>
      <c r="K56" s="25"/>
      <c r="L56" s="160" t="s">
        <v>16</v>
      </c>
      <c r="M56" s="6" t="s">
        <v>20</v>
      </c>
      <c r="N56" s="281">
        <f>0.5*(4/3*3.14*17.3)</f>
        <v>36.214666666666666</v>
      </c>
      <c r="O56" s="28"/>
      <c r="P56" s="279"/>
      <c r="Q56" s="280"/>
      <c r="R56" s="280"/>
    </row>
    <row r="57" spans="1:18" ht="15.75" thickBot="1">
      <c r="A57" s="177" t="s">
        <v>17</v>
      </c>
      <c r="B57" s="178" t="s">
        <v>20</v>
      </c>
      <c r="C57" s="222">
        <f>280000*40/100</f>
        <v>112000</v>
      </c>
      <c r="D57" s="223"/>
      <c r="E57" s="140" t="s">
        <v>169</v>
      </c>
      <c r="F57" s="140"/>
      <c r="G57" s="140"/>
      <c r="H57" s="141"/>
      <c r="I57" s="9" t="str">
        <f>IF($G$4="eval",IF(C57="","NA",IF(OR(J57=".",J57=""),IF(ROUND(C57,0)=ROUND(280000*40/100,0),"A","E"),J57)),"")</f>
        <v>A</v>
      </c>
      <c r="J57" s="37" t="str">
        <f t="shared" si="1"/>
        <v>.</v>
      </c>
      <c r="K57" s="25"/>
      <c r="L57" s="160" t="s">
        <v>17</v>
      </c>
      <c r="M57" s="6" t="s">
        <v>20</v>
      </c>
      <c r="N57" s="40">
        <f>280000*40/100</f>
        <v>112000</v>
      </c>
      <c r="O57" s="29"/>
      <c r="P57" s="279"/>
      <c r="Q57" s="280"/>
      <c r="R57" s="280"/>
    </row>
    <row r="58" spans="1:18" ht="15.75" thickBot="1">
      <c r="A58" s="177" t="s">
        <v>18</v>
      </c>
      <c r="B58" s="178" t="s">
        <v>20</v>
      </c>
      <c r="C58" s="181">
        <f>15000+35*12.5</f>
        <v>15437.5</v>
      </c>
      <c r="D58" s="182"/>
      <c r="E58" s="140" t="s">
        <v>168</v>
      </c>
      <c r="F58" s="140"/>
      <c r="G58" s="140"/>
      <c r="H58" s="141"/>
      <c r="I58" s="9" t="str">
        <f>IF($G$4="eval",IF(C58="","NA",IF(OR(J58=".",J58=""),IF(ROUND(C58,2)=ROUND(15000+35*12.5,2),"A","E"),J58)),"")</f>
        <v>A</v>
      </c>
      <c r="J58" s="37" t="str">
        <f t="shared" si="1"/>
        <v>.</v>
      </c>
      <c r="K58" s="25"/>
      <c r="L58" s="160" t="s">
        <v>18</v>
      </c>
      <c r="M58" s="6" t="s">
        <v>20</v>
      </c>
      <c r="N58" s="183">
        <f>15000+35*12.5</f>
        <v>15437.5</v>
      </c>
      <c r="O58" s="29"/>
    </row>
    <row r="59" spans="1:18" ht="15.75" thickBot="1">
      <c r="A59" s="184" t="s">
        <v>19</v>
      </c>
      <c r="B59" s="185" t="s">
        <v>20</v>
      </c>
      <c r="C59" s="79" t="str">
        <f t="shared" si="18"/>
        <v/>
      </c>
      <c r="D59" s="80"/>
      <c r="E59" s="79" t="str">
        <f t="shared" si="19"/>
        <v>x</v>
      </c>
      <c r="F59" s="80"/>
      <c r="G59" s="79" t="str">
        <f t="shared" si="20"/>
        <v/>
      </c>
      <c r="H59" s="80"/>
      <c r="I59" s="9" t="str">
        <f t="shared" ref="I59" si="24">IF($G$4="eval",IF(AND(C59="",E59="",G59=""),"NA",IF(OR(J59=".",J59=""),IF(AND(C59="",E59&lt;&gt;"",G59=""),"A","E"),J59)),"")</f>
        <v>A</v>
      </c>
      <c r="J59" s="37" t="str">
        <f t="shared" si="1"/>
        <v>.</v>
      </c>
      <c r="K59" s="25"/>
      <c r="L59" s="207" t="s">
        <v>19</v>
      </c>
      <c r="M59" s="8" t="s">
        <v>20</v>
      </c>
      <c r="N59" s="103" t="s">
        <v>95</v>
      </c>
      <c r="O59" s="29"/>
    </row>
    <row r="60" spans="1:18" ht="42" customHeight="1" thickBot="1">
      <c r="A60" s="189" t="s">
        <v>171</v>
      </c>
      <c r="B60" s="190"/>
      <c r="C60" s="186" t="s">
        <v>170</v>
      </c>
      <c r="D60" s="187"/>
      <c r="E60" s="187"/>
      <c r="F60" s="187"/>
      <c r="G60" s="187"/>
      <c r="H60" s="188"/>
      <c r="I60" s="9" t="str">
        <f t="shared" ref="I60" si="25">IF($G$4="eval",IF(AND(C60="",E60="",G60=""),"NA",IF(OR(J60=".",J60=""),IF(AND(C60="",E60="",G60&lt;&gt;""),"A","E"),J60)),"")</f>
        <v>a</v>
      </c>
      <c r="J60" s="37" t="s">
        <v>94</v>
      </c>
      <c r="K60" s="25"/>
      <c r="L60" s="206"/>
      <c r="M60" s="158"/>
      <c r="N60" s="194" t="s">
        <v>136</v>
      </c>
      <c r="O60" s="27"/>
    </row>
    <row r="61" spans="1:18" ht="51" customHeight="1" thickBot="1">
      <c r="A61" s="184" t="s">
        <v>92</v>
      </c>
      <c r="B61" s="185" t="s">
        <v>20</v>
      </c>
      <c r="C61" s="193" t="s">
        <v>172</v>
      </c>
      <c r="D61" s="191"/>
      <c r="E61" s="191"/>
      <c r="F61" s="191"/>
      <c r="G61" s="191"/>
      <c r="H61" s="192"/>
      <c r="I61" s="9" t="str">
        <f t="shared" ref="I61" si="26">IF($G$4="eval",IF(AND(C61="",E61="",G61=""),"NA",IF(OR(J61=".",J61=""),IF(AND(C61="",E61&lt;&gt;"",G61=""),"A","E"),J61)),"")</f>
        <v>a</v>
      </c>
      <c r="J61" s="37" t="s">
        <v>94</v>
      </c>
      <c r="K61" s="25"/>
      <c r="L61" s="208" t="s">
        <v>92</v>
      </c>
      <c r="M61" s="209" t="s">
        <v>20</v>
      </c>
      <c r="N61" s="194" t="s">
        <v>136</v>
      </c>
      <c r="O61" s="28"/>
    </row>
    <row r="62" spans="1:18" ht="15.75" thickBot="1">
      <c r="A62" s="160" t="s">
        <v>99</v>
      </c>
      <c r="B62" s="6" t="s">
        <v>20</v>
      </c>
      <c r="C62" s="211" t="s">
        <v>173</v>
      </c>
      <c r="D62" s="210"/>
      <c r="E62" s="140"/>
      <c r="F62" s="140"/>
      <c r="G62" s="140"/>
      <c r="H62" s="141"/>
      <c r="I62" s="9" t="str">
        <f>IF($G$4="eval",IF(C62="","NA",IF(OR(J62=".",J62=""),IF(C62="3/8","A","E"),J62)),"")</f>
        <v>A</v>
      </c>
      <c r="J62" s="37" t="str">
        <f t="shared" si="1"/>
        <v>.</v>
      </c>
      <c r="K62" s="25"/>
      <c r="L62" s="160" t="s">
        <v>99</v>
      </c>
      <c r="M62" s="6" t="s">
        <v>20</v>
      </c>
      <c r="N62" s="212" t="s">
        <v>173</v>
      </c>
      <c r="O62" s="29"/>
    </row>
    <row r="63" spans="1:18" ht="15.75" thickBot="1">
      <c r="A63" s="160" t="s">
        <v>130</v>
      </c>
      <c r="B63" s="6" t="s">
        <v>20</v>
      </c>
      <c r="C63" s="213">
        <v>0.9</v>
      </c>
      <c r="D63" s="214"/>
      <c r="E63" s="140"/>
      <c r="F63" s="140"/>
      <c r="G63" s="140"/>
      <c r="H63" s="141"/>
      <c r="I63" s="9" t="str">
        <f>IF($G$4="eval",IF(C63="","NA",IF(OR(J63=".",J63=""),IF(C63=0.9,"A","E"),J63)),"")</f>
        <v>A</v>
      </c>
      <c r="J63" s="37" t="str">
        <f t="shared" si="1"/>
        <v>.</v>
      </c>
      <c r="K63" s="25"/>
      <c r="L63" s="160" t="s">
        <v>130</v>
      </c>
      <c r="M63" s="6" t="s">
        <v>20</v>
      </c>
      <c r="N63" s="40">
        <v>0.9</v>
      </c>
      <c r="O63" s="29"/>
    </row>
    <row r="64" spans="1:18">
      <c r="A64" s="160" t="s">
        <v>131</v>
      </c>
      <c r="B64" s="6" t="s">
        <v>20</v>
      </c>
      <c r="C64" s="79" t="str">
        <f t="shared" ref="C64" si="27">IF(N64="a","x","")</f>
        <v>x</v>
      </c>
      <c r="D64" s="80"/>
      <c r="E64" s="79" t="str">
        <f t="shared" ref="E63:E64" si="28">IF(N64="B","x","")</f>
        <v/>
      </c>
      <c r="F64" s="80"/>
      <c r="G64" s="79" t="str">
        <f t="shared" ref="G63:G64" si="29">IF(N64="c","x","")</f>
        <v/>
      </c>
      <c r="H64" s="80"/>
      <c r="I64" s="9" t="str">
        <f>IF($G$4="eval",IF(AND(C64="",E64="",G64=""),"NA",IF(OR(J64=".",J64=""),IF(AND(C64&lt;&gt;"",E64="",G64=""),"A","E"),J64)),"")</f>
        <v>A</v>
      </c>
      <c r="J64" s="37" t="str">
        <f t="shared" si="1"/>
        <v>.</v>
      </c>
      <c r="K64" s="25"/>
      <c r="L64" s="160" t="s">
        <v>131</v>
      </c>
      <c r="M64" s="6" t="s">
        <v>20</v>
      </c>
      <c r="N64" s="103" t="s">
        <v>94</v>
      </c>
      <c r="O64" s="29"/>
    </row>
    <row r="65" spans="1:1">
      <c r="A65" s="1"/>
    </row>
    <row r="66" spans="1:1">
      <c r="A66" s="1"/>
    </row>
  </sheetData>
  <sheetProtection password="CB19" sheet="1" objects="1" scenarios="1" formatCells="0" formatColumns="0" formatRows="0"/>
  <mergeCells count="122">
    <mergeCell ref="P55:R57"/>
    <mergeCell ref="O31:R32"/>
    <mergeCell ref="C60:H60"/>
    <mergeCell ref="A60:B60"/>
    <mergeCell ref="C61:H61"/>
    <mergeCell ref="C63:D63"/>
    <mergeCell ref="C64:D64"/>
    <mergeCell ref="E64:F64"/>
    <mergeCell ref="G64:H64"/>
    <mergeCell ref="C62:D62"/>
    <mergeCell ref="C58:D58"/>
    <mergeCell ref="C59:D59"/>
    <mergeCell ref="E59:F59"/>
    <mergeCell ref="G59:H59"/>
    <mergeCell ref="C56:D56"/>
    <mergeCell ref="C57:D57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C50:D50"/>
    <mergeCell ref="C51:D51"/>
    <mergeCell ref="E51:F51"/>
    <mergeCell ref="G51:H51"/>
    <mergeCell ref="C32:H32"/>
    <mergeCell ref="C33:H33"/>
    <mergeCell ref="C46:D46"/>
    <mergeCell ref="C47:D47"/>
    <mergeCell ref="E47:F47"/>
    <mergeCell ref="G47:H47"/>
    <mergeCell ref="C45:D45"/>
    <mergeCell ref="A44:J44"/>
    <mergeCell ref="C42:H42"/>
    <mergeCell ref="C43:H43"/>
    <mergeCell ref="C40:H40"/>
    <mergeCell ref="C41:H41"/>
    <mergeCell ref="C38:H38"/>
    <mergeCell ref="C39:H39"/>
    <mergeCell ref="C36:H36"/>
    <mergeCell ref="C37:H37"/>
    <mergeCell ref="C34:H34"/>
    <mergeCell ref="C35:H35"/>
    <mergeCell ref="C30:H30"/>
    <mergeCell ref="G24:H24"/>
    <mergeCell ref="C25:D25"/>
    <mergeCell ref="E25:F25"/>
    <mergeCell ref="G25:H25"/>
    <mergeCell ref="C28:H28"/>
    <mergeCell ref="A27:J27"/>
    <mergeCell ref="E20:F20"/>
    <mergeCell ref="G20:H20"/>
    <mergeCell ref="C21:D21"/>
    <mergeCell ref="E21:F21"/>
    <mergeCell ref="G21:H21"/>
    <mergeCell ref="C15:D15"/>
    <mergeCell ref="E15:F15"/>
    <mergeCell ref="G15:H15"/>
    <mergeCell ref="C16:D16"/>
    <mergeCell ref="E16:F16"/>
    <mergeCell ref="G16:H16"/>
    <mergeCell ref="A1:B1"/>
    <mergeCell ref="C1:H1"/>
    <mergeCell ref="A2:B2"/>
    <mergeCell ref="C2:H2"/>
    <mergeCell ref="A3:B3"/>
    <mergeCell ref="C3:H3"/>
    <mergeCell ref="A4:B4"/>
    <mergeCell ref="C4:D4"/>
    <mergeCell ref="E4:F4"/>
    <mergeCell ref="G4:H4"/>
    <mergeCell ref="C12:D12"/>
    <mergeCell ref="A5:H7"/>
    <mergeCell ref="C8:D8"/>
    <mergeCell ref="E8:F8"/>
    <mergeCell ref="G8:H8"/>
    <mergeCell ref="C10:D10"/>
    <mergeCell ref="E10:F10"/>
    <mergeCell ref="G10:H10"/>
    <mergeCell ref="C11:D11"/>
    <mergeCell ref="E11:F11"/>
    <mergeCell ref="G11:H11"/>
    <mergeCell ref="A9:J9"/>
    <mergeCell ref="C18:D18"/>
    <mergeCell ref="E18:F18"/>
    <mergeCell ref="G18:H18"/>
    <mergeCell ref="C17:D17"/>
    <mergeCell ref="E17:F17"/>
    <mergeCell ref="G17:H17"/>
    <mergeCell ref="C19:D19"/>
    <mergeCell ref="E19:F19"/>
    <mergeCell ref="G19:H19"/>
    <mergeCell ref="C20:D20"/>
    <mergeCell ref="C22:D22"/>
    <mergeCell ref="E22:F22"/>
    <mergeCell ref="G22:H22"/>
    <mergeCell ref="C23:D23"/>
    <mergeCell ref="E23:F23"/>
    <mergeCell ref="G23:H23"/>
    <mergeCell ref="C24:D24"/>
    <mergeCell ref="E24:F24"/>
    <mergeCell ref="C26:D26"/>
    <mergeCell ref="E26:F26"/>
    <mergeCell ref="G26:H26"/>
    <mergeCell ref="C29:H29"/>
    <mergeCell ref="N1:N8"/>
    <mergeCell ref="O1:O7"/>
    <mergeCell ref="G14:H14"/>
    <mergeCell ref="E12:F12"/>
    <mergeCell ref="G12:H12"/>
    <mergeCell ref="C13:D13"/>
    <mergeCell ref="E13:F13"/>
    <mergeCell ref="G13:H13"/>
    <mergeCell ref="I8:J8"/>
    <mergeCell ref="C14:D14"/>
    <mergeCell ref="E14:F14"/>
    <mergeCell ref="I2:J7"/>
  </mergeCells>
  <conditionalFormatting sqref="I10:I26 I28:I43 I45:I64">
    <cfRule type="cellIs" dxfId="8" priority="35" operator="equal">
      <formula>"NA"</formula>
    </cfRule>
  </conditionalFormatting>
  <conditionalFormatting sqref="I10:I26 I28:I43 I45:I64">
    <cfRule type="cellIs" dxfId="7" priority="33" operator="equal">
      <formula>"E"</formula>
    </cfRule>
    <cfRule type="cellIs" dxfId="6" priority="34" operator="equal">
      <formula>"ok"</formula>
    </cfRule>
  </conditionalFormatting>
  <conditionalFormatting sqref="I10:I26 I28:I43 I45:I64">
    <cfRule type="cellIs" dxfId="5" priority="32" operator="equal">
      <formula>"A"</formula>
    </cfRule>
  </conditionalFormatting>
  <conditionalFormatting sqref="B8 J10:J26 I8 J28:J43 J45:J64">
    <cfRule type="cellIs" dxfId="4" priority="26" operator="equal">
      <formula>"."</formula>
    </cfRule>
    <cfRule type="cellIs" dxfId="3" priority="27" operator="equal">
      <formula>"NA"</formula>
    </cfRule>
  </conditionalFormatting>
  <conditionalFormatting sqref="B8 J10:J26 I8 J28:J43 J45:J64">
    <cfRule type="cellIs" dxfId="2" priority="25" operator="equal">
      <formula>"A"</formula>
    </cfRule>
  </conditionalFormatting>
  <conditionalFormatting sqref="B8 J10:J26 I8 J28:J43 J45:J64">
    <cfRule type="cellIs" dxfId="1" priority="24" operator="equal">
      <formula>"E"</formula>
    </cfRule>
  </conditionalFormatting>
  <conditionalFormatting sqref="B8 J10:J26 I8 J28:J43 J45:J64">
    <cfRule type="cellIs" dxfId="0" priority="23" operator="equal">
      <formula>"A    E    NA"</formula>
    </cfRule>
  </conditionalFormatting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37"/>
  <sheetViews>
    <sheetView view="pageLayout" topLeftCell="A24" workbookViewId="0">
      <selection activeCell="E31" sqref="E31"/>
    </sheetView>
  </sheetViews>
  <sheetFormatPr baseColWidth="10" defaultRowHeight="15"/>
  <cols>
    <col min="1" max="1" width="2.7109375" style="143" bestFit="1" customWidth="1"/>
    <col min="2" max="16384" width="11.42578125" style="143"/>
  </cols>
  <sheetData>
    <row r="1" spans="1:7">
      <c r="A1" s="284" t="s">
        <v>138</v>
      </c>
    </row>
    <row r="2" spans="1:7">
      <c r="A2" s="143" t="s">
        <v>24</v>
      </c>
      <c r="B2" s="143" t="s">
        <v>139</v>
      </c>
    </row>
    <row r="3" spans="1:7">
      <c r="B3" s="144" t="s">
        <v>140</v>
      </c>
      <c r="C3" s="144"/>
      <c r="D3" s="144"/>
      <c r="E3" s="144"/>
      <c r="F3" s="144"/>
      <c r="G3" s="144"/>
    </row>
    <row r="4" spans="1:7">
      <c r="B4" s="144"/>
      <c r="C4" s="144"/>
      <c r="D4" s="144"/>
      <c r="E4" s="144"/>
      <c r="F4" s="144"/>
      <c r="G4" s="144"/>
    </row>
    <row r="28" spans="1:7">
      <c r="A28" s="143" t="s">
        <v>25</v>
      </c>
      <c r="B28" s="145" t="s">
        <v>141</v>
      </c>
      <c r="C28" s="145"/>
      <c r="D28" s="145"/>
      <c r="E28" s="145"/>
      <c r="F28" s="145"/>
      <c r="G28" s="145"/>
    </row>
    <row r="29" spans="1:7">
      <c r="B29" s="145"/>
      <c r="C29" s="145"/>
      <c r="D29" s="145"/>
      <c r="E29" s="145"/>
      <c r="F29" s="145"/>
      <c r="G29" s="145"/>
    </row>
    <row r="30" spans="1:7">
      <c r="A30" s="143" t="s">
        <v>142</v>
      </c>
      <c r="B30" s="285" t="s">
        <v>145</v>
      </c>
      <c r="G30" s="284" t="s">
        <v>240</v>
      </c>
    </row>
    <row r="32" spans="1:7">
      <c r="A32" s="143" t="s">
        <v>26</v>
      </c>
      <c r="B32" s="143" t="s">
        <v>143</v>
      </c>
    </row>
    <row r="34" spans="1:2">
      <c r="A34" s="143" t="s">
        <v>27</v>
      </c>
      <c r="B34" s="143" t="s">
        <v>144</v>
      </c>
    </row>
    <row r="37" spans="1:2">
      <c r="B37" s="284" t="s">
        <v>239</v>
      </c>
    </row>
  </sheetData>
  <sheetProtection sheet="1" objects="1" scenarios="1"/>
  <mergeCells count="2">
    <mergeCell ref="B3:G4"/>
    <mergeCell ref="B28:G2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99"/>
  </sheetPr>
  <dimension ref="A1:DG74"/>
  <sheetViews>
    <sheetView workbookViewId="0">
      <pane xSplit="2" topLeftCell="C1" activePane="topRight" state="frozen"/>
      <selection pane="topRight" activeCell="D9" sqref="D9"/>
    </sheetView>
  </sheetViews>
  <sheetFormatPr baseColWidth="10" defaultRowHeight="15"/>
  <cols>
    <col min="1" max="1" width="17.140625" style="1" bestFit="1" customWidth="1"/>
    <col min="2" max="2" width="17.28515625" style="1" customWidth="1"/>
    <col min="3" max="3" width="5.5703125" style="1" customWidth="1"/>
    <col min="4" max="29" width="11.42578125" style="1"/>
    <col min="30" max="33" width="11.42578125" style="10"/>
    <col min="34" max="41" width="11.42578125" style="1"/>
    <col min="42" max="42" width="15.5703125" style="1" hidden="1" customWidth="1"/>
    <col min="43" max="71" width="0" style="1" hidden="1" customWidth="1"/>
    <col min="72" max="72" width="15.5703125" style="1" hidden="1" customWidth="1"/>
    <col min="73" max="73" width="0" style="265" hidden="1" customWidth="1"/>
    <col min="74" max="113" width="0" style="1" hidden="1" customWidth="1"/>
    <col min="114" max="16384" width="11.42578125" style="1"/>
  </cols>
  <sheetData>
    <row r="1" spans="1:111" ht="15.75">
      <c r="B1" s="81" t="s">
        <v>4</v>
      </c>
      <c r="C1" s="81"/>
      <c r="D1" s="94" t="s">
        <v>33</v>
      </c>
      <c r="E1" s="94"/>
      <c r="F1" s="94"/>
      <c r="G1" s="94"/>
      <c r="H1" s="94"/>
      <c r="I1" s="94"/>
      <c r="J1" s="94"/>
      <c r="K1" s="94"/>
      <c r="L1" s="9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33"/>
      <c r="AE1" s="33"/>
      <c r="AF1" s="34"/>
      <c r="AG1" s="34"/>
      <c r="AH1" s="23"/>
      <c r="AI1" s="23"/>
      <c r="AJ1" s="23"/>
      <c r="AK1" s="23"/>
      <c r="AL1" s="23"/>
      <c r="AM1" s="23"/>
      <c r="AN1" s="23"/>
    </row>
    <row r="2" spans="1:111" ht="15.75">
      <c r="B2" s="81" t="s">
        <v>0</v>
      </c>
      <c r="C2" s="81"/>
      <c r="D2" s="94" t="s">
        <v>33</v>
      </c>
      <c r="E2" s="94"/>
      <c r="F2" s="94"/>
      <c r="G2" s="94"/>
      <c r="H2" s="94"/>
      <c r="I2" s="94"/>
      <c r="J2" s="94"/>
      <c r="K2" s="94"/>
      <c r="L2" s="94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3"/>
      <c r="AE2" s="33"/>
      <c r="AF2" s="34"/>
      <c r="AG2" s="34"/>
      <c r="AH2" s="23"/>
      <c r="AI2" s="23"/>
      <c r="AJ2" s="23"/>
      <c r="AK2" s="23"/>
      <c r="AL2" s="23"/>
      <c r="AM2" s="23"/>
      <c r="AN2" s="23"/>
      <c r="CY2" s="3" t="s">
        <v>179</v>
      </c>
      <c r="CZ2" s="3" t="s">
        <v>180</v>
      </c>
      <c r="DA2" s="3" t="s">
        <v>181</v>
      </c>
      <c r="DB2" s="3" t="s">
        <v>137</v>
      </c>
      <c r="DC2" s="3" t="s">
        <v>34</v>
      </c>
      <c r="DD2" s="3" t="s">
        <v>35</v>
      </c>
      <c r="DE2" s="3" t="s">
        <v>36</v>
      </c>
      <c r="DF2" s="3" t="s">
        <v>37</v>
      </c>
      <c r="DG2" s="3" t="s">
        <v>38</v>
      </c>
    </row>
    <row r="3" spans="1:111" ht="15" customHeight="1">
      <c r="B3" s="7"/>
      <c r="C3" s="7"/>
      <c r="D3" s="90" t="s">
        <v>100</v>
      </c>
      <c r="E3" s="84" t="s">
        <v>101</v>
      </c>
      <c r="F3" s="87" t="s">
        <v>102</v>
      </c>
      <c r="G3" s="90" t="s">
        <v>103</v>
      </c>
      <c r="H3" s="84" t="s">
        <v>104</v>
      </c>
      <c r="I3" s="87" t="s">
        <v>105</v>
      </c>
      <c r="J3" s="90" t="s">
        <v>106</v>
      </c>
      <c r="K3" s="84" t="s">
        <v>107</v>
      </c>
      <c r="L3" s="87" t="s">
        <v>108</v>
      </c>
      <c r="M3" s="90" t="s">
        <v>109</v>
      </c>
      <c r="N3" s="84" t="s">
        <v>110</v>
      </c>
      <c r="O3" s="87" t="s">
        <v>111</v>
      </c>
      <c r="P3" s="90" t="s">
        <v>112</v>
      </c>
      <c r="Q3" s="84" t="s">
        <v>113</v>
      </c>
      <c r="R3" s="87" t="s">
        <v>114</v>
      </c>
      <c r="S3" s="90" t="s">
        <v>115</v>
      </c>
      <c r="T3" s="84" t="s">
        <v>116</v>
      </c>
      <c r="U3" s="87" t="s">
        <v>117</v>
      </c>
      <c r="V3" s="90" t="s">
        <v>118</v>
      </c>
      <c r="W3" s="84" t="s">
        <v>119</v>
      </c>
      <c r="X3" s="87" t="s">
        <v>120</v>
      </c>
      <c r="Y3" s="90" t="s">
        <v>121</v>
      </c>
      <c r="Z3" s="84" t="s">
        <v>122</v>
      </c>
      <c r="AA3" s="87" t="s">
        <v>123</v>
      </c>
      <c r="AB3" s="90" t="s">
        <v>124</v>
      </c>
      <c r="AC3" s="84" t="s">
        <v>125</v>
      </c>
      <c r="AD3" s="33"/>
      <c r="AE3" s="33"/>
      <c r="AF3" s="34"/>
      <c r="AG3" s="34"/>
      <c r="AH3" s="23"/>
      <c r="AI3" s="23"/>
      <c r="AJ3" s="23"/>
      <c r="AK3" s="23"/>
      <c r="AL3" s="23"/>
      <c r="AM3" s="23"/>
      <c r="AN3" s="23"/>
      <c r="AQ3" s="90" t="s">
        <v>100</v>
      </c>
      <c r="AR3" s="84" t="s">
        <v>101</v>
      </c>
      <c r="AS3" s="87" t="s">
        <v>102</v>
      </c>
      <c r="AT3" s="90" t="s">
        <v>103</v>
      </c>
      <c r="AU3" s="84" t="s">
        <v>104</v>
      </c>
      <c r="AV3" s="87" t="s">
        <v>105</v>
      </c>
      <c r="AW3" s="90" t="s">
        <v>106</v>
      </c>
      <c r="AX3" s="84" t="s">
        <v>107</v>
      </c>
      <c r="AY3" s="87" t="s">
        <v>108</v>
      </c>
      <c r="AZ3" s="90" t="s">
        <v>109</v>
      </c>
      <c r="BA3" s="84" t="s">
        <v>110</v>
      </c>
      <c r="BB3" s="87" t="s">
        <v>111</v>
      </c>
      <c r="BC3" s="90" t="s">
        <v>112</v>
      </c>
      <c r="BD3" s="84" t="s">
        <v>113</v>
      </c>
      <c r="BE3" s="87" t="s">
        <v>114</v>
      </c>
      <c r="BF3" s="90" t="s">
        <v>115</v>
      </c>
      <c r="BG3" s="84" t="s">
        <v>116</v>
      </c>
      <c r="BH3" s="87" t="s">
        <v>117</v>
      </c>
      <c r="BI3" s="90" t="s">
        <v>118</v>
      </c>
      <c r="BJ3" s="84" t="s">
        <v>119</v>
      </c>
      <c r="BK3" s="87" t="s">
        <v>120</v>
      </c>
      <c r="BL3" s="90" t="s">
        <v>121</v>
      </c>
      <c r="BM3" s="84" t="s">
        <v>122</v>
      </c>
      <c r="BN3" s="87" t="s">
        <v>123</v>
      </c>
      <c r="BO3" s="90" t="s">
        <v>124</v>
      </c>
      <c r="BP3" s="84" t="s">
        <v>125</v>
      </c>
      <c r="BU3" s="90" t="s">
        <v>100</v>
      </c>
      <c r="BV3" s="84" t="s">
        <v>101</v>
      </c>
      <c r="BW3" s="87" t="s">
        <v>102</v>
      </c>
      <c r="BX3" s="90" t="s">
        <v>103</v>
      </c>
      <c r="BY3" s="84" t="s">
        <v>104</v>
      </c>
      <c r="BZ3" s="87" t="s">
        <v>105</v>
      </c>
      <c r="CA3" s="90" t="s">
        <v>106</v>
      </c>
      <c r="CB3" s="84" t="s">
        <v>107</v>
      </c>
      <c r="CC3" s="87" t="s">
        <v>108</v>
      </c>
      <c r="CD3" s="90" t="s">
        <v>109</v>
      </c>
      <c r="CE3" s="84" t="s">
        <v>110</v>
      </c>
      <c r="CF3" s="87" t="s">
        <v>111</v>
      </c>
      <c r="CG3" s="90" t="s">
        <v>112</v>
      </c>
      <c r="CH3" s="84" t="s">
        <v>113</v>
      </c>
      <c r="CI3" s="87" t="s">
        <v>114</v>
      </c>
      <c r="CJ3" s="90" t="s">
        <v>115</v>
      </c>
      <c r="CK3" s="84" t="s">
        <v>116</v>
      </c>
      <c r="CL3" s="87" t="s">
        <v>117</v>
      </c>
      <c r="CM3" s="90" t="s">
        <v>118</v>
      </c>
      <c r="CN3" s="84" t="s">
        <v>119</v>
      </c>
      <c r="CO3" s="87" t="s">
        <v>120</v>
      </c>
      <c r="CP3" s="90" t="s">
        <v>121</v>
      </c>
      <c r="CQ3" s="84" t="s">
        <v>122</v>
      </c>
      <c r="CR3" s="87" t="s">
        <v>123</v>
      </c>
      <c r="CS3" s="90" t="s">
        <v>124</v>
      </c>
      <c r="CT3" s="84" t="s">
        <v>125</v>
      </c>
      <c r="CV3" s="1" t="s">
        <v>185</v>
      </c>
      <c r="CW3" s="1" t="s">
        <v>184</v>
      </c>
      <c r="CX3" s="1" t="str">
        <f>IFERROR(INDEX($BU$3:$CT$3,,ROW()-ROW(CX$3)+1),"")</f>
        <v xml:space="preserve"> ELEVE1</v>
      </c>
      <c r="CY3" s="1">
        <f>IFERROR(INDEX($BU$9:$CT$9,,ROW()-ROW(CY$3)+1),"")</f>
        <v>0</v>
      </c>
      <c r="CZ3" s="1">
        <f>IFERROR(INDEX($BU$15:$CT$15,,ROW()-ROW(CZ$3)+1),"")</f>
        <v>0</v>
      </c>
      <c r="DA3" s="1">
        <f>IFERROR(INDEX($BU$22:$CT$22,,ROW()-ROW(DA$3)+1),"")</f>
        <v>0</v>
      </c>
      <c r="DB3" s="1">
        <f>IFERROR(INDEX($BU$27:$CT$27,,ROW()-ROW(DB$3)+1),"")</f>
        <v>0</v>
      </c>
      <c r="DC3" s="1">
        <f>IFERROR(INDEX($BU$44:$CT$44,,ROW()-ROW(DC$3)+1),"")</f>
        <v>0</v>
      </c>
      <c r="DD3" s="1">
        <f>IFERROR(INDEX($BU$50:$CT$50,,ROW()-ROW(DD$3)+1),"")</f>
        <v>0</v>
      </c>
      <c r="DE3" s="1">
        <f>IFERROR(INDEX($BU$55:$CT$55,,ROW()-ROW(DE$3)+1),"")</f>
        <v>0</v>
      </c>
      <c r="DF3" s="1">
        <f>IFERROR(INDEX($BU$58:$CT$58,,ROW()-ROW(DF$3)+1),"")</f>
        <v>0</v>
      </c>
      <c r="DG3" s="1">
        <f>IFERROR(INDEX($BU$61:$CT$61,,ROW()-ROW(DG$3)+1),"")</f>
        <v>0</v>
      </c>
    </row>
    <row r="4" spans="1:111">
      <c r="B4" s="7"/>
      <c r="C4" s="7"/>
      <c r="D4" s="91"/>
      <c r="E4" s="85"/>
      <c r="F4" s="88"/>
      <c r="G4" s="91"/>
      <c r="H4" s="85"/>
      <c r="I4" s="88"/>
      <c r="J4" s="91"/>
      <c r="K4" s="85"/>
      <c r="L4" s="88"/>
      <c r="M4" s="91"/>
      <c r="N4" s="85"/>
      <c r="O4" s="88"/>
      <c r="P4" s="91"/>
      <c r="Q4" s="85"/>
      <c r="R4" s="88"/>
      <c r="S4" s="91"/>
      <c r="T4" s="85"/>
      <c r="U4" s="88"/>
      <c r="V4" s="91"/>
      <c r="W4" s="85"/>
      <c r="X4" s="88"/>
      <c r="Y4" s="91"/>
      <c r="Z4" s="85"/>
      <c r="AA4" s="88"/>
      <c r="AB4" s="91"/>
      <c r="AC4" s="85"/>
      <c r="AD4" s="33"/>
      <c r="AE4" s="33"/>
      <c r="AF4" s="34"/>
      <c r="AG4" s="34"/>
      <c r="AH4" s="23"/>
      <c r="AI4" s="23"/>
      <c r="AJ4" s="23"/>
      <c r="AK4" s="23"/>
      <c r="AL4" s="23"/>
      <c r="AM4" s="23"/>
      <c r="AN4" s="23"/>
      <c r="AQ4" s="91"/>
      <c r="AR4" s="85"/>
      <c r="AS4" s="88"/>
      <c r="AT4" s="91"/>
      <c r="AU4" s="85"/>
      <c r="AV4" s="88"/>
      <c r="AW4" s="91"/>
      <c r="AX4" s="85"/>
      <c r="AY4" s="88"/>
      <c r="AZ4" s="91"/>
      <c r="BA4" s="85"/>
      <c r="BB4" s="88"/>
      <c r="BC4" s="91"/>
      <c r="BD4" s="85"/>
      <c r="BE4" s="88"/>
      <c r="BF4" s="91"/>
      <c r="BG4" s="85"/>
      <c r="BH4" s="88"/>
      <c r="BI4" s="91"/>
      <c r="BJ4" s="85"/>
      <c r="BK4" s="88"/>
      <c r="BL4" s="91"/>
      <c r="BM4" s="85"/>
      <c r="BN4" s="88"/>
      <c r="BO4" s="91"/>
      <c r="BP4" s="85"/>
      <c r="BU4" s="91"/>
      <c r="BV4" s="85"/>
      <c r="BW4" s="88"/>
      <c r="BX4" s="91"/>
      <c r="BY4" s="85"/>
      <c r="BZ4" s="88"/>
      <c r="CA4" s="91"/>
      <c r="CB4" s="85"/>
      <c r="CC4" s="88"/>
      <c r="CD4" s="91"/>
      <c r="CE4" s="85"/>
      <c r="CF4" s="88"/>
      <c r="CG4" s="91"/>
      <c r="CH4" s="85"/>
      <c r="CI4" s="88"/>
      <c r="CJ4" s="91"/>
      <c r="CK4" s="85"/>
      <c r="CL4" s="88"/>
      <c r="CM4" s="91"/>
      <c r="CN4" s="85"/>
      <c r="CO4" s="88"/>
      <c r="CP4" s="91"/>
      <c r="CQ4" s="85"/>
      <c r="CR4" s="88"/>
      <c r="CS4" s="91"/>
      <c r="CT4" s="85"/>
      <c r="CV4" s="1" t="s">
        <v>186</v>
      </c>
      <c r="CW4" s="1" t="s">
        <v>211</v>
      </c>
      <c r="CX4" s="1" t="str">
        <f t="shared" ref="CX4:CX16" si="0">IFERROR(INDEX($BU$3:$CT$3,,ROW()-ROW(CX$3)+1),"")</f>
        <v xml:space="preserve"> ELEVE2</v>
      </c>
      <c r="CY4" s="1">
        <f t="shared" ref="CY4:CY29" si="1">IFERROR(INDEX($BU$9:$CT$9,,ROW()-ROW(CY$3)+1),"")</f>
        <v>0</v>
      </c>
      <c r="CZ4" s="1">
        <f t="shared" ref="CZ4:CZ29" si="2">IFERROR(INDEX($BU$15:$CT$15,,ROW()-ROW(CZ$3)+1),"")</f>
        <v>0</v>
      </c>
      <c r="DA4" s="1">
        <f t="shared" ref="DA4:DA29" si="3">IFERROR(INDEX($BU$22:$CT$22,,ROW()-ROW(DA$3)+1),"")</f>
        <v>0</v>
      </c>
      <c r="DB4" s="1">
        <f t="shared" ref="DB4:DB29" si="4">IFERROR(INDEX($BU$27:$CT$27,,ROW()-ROW(DB$3)+1),"")</f>
        <v>0</v>
      </c>
      <c r="DC4" s="1">
        <f t="shared" ref="DC4:DC29" si="5">IFERROR(INDEX($BU$44:$CT$44,,ROW()-ROW(DC$3)+1),"")</f>
        <v>0</v>
      </c>
      <c r="DD4" s="1">
        <f t="shared" ref="DD4:DD29" si="6">IFERROR(INDEX($BU$50:$CT$50,,ROW()-ROW(DD$3)+1),"")</f>
        <v>0</v>
      </c>
      <c r="DE4" s="1">
        <f t="shared" ref="DE4:DE29" si="7">IFERROR(INDEX($BU$55:$CT$55,,ROW()-ROW(DE$3)+1),"")</f>
        <v>0</v>
      </c>
      <c r="DF4" s="1">
        <f t="shared" ref="DF4:DF29" si="8">IFERROR(INDEX($BU$58:$CT$58,,ROW()-ROW(DF$3)+1),"")</f>
        <v>0</v>
      </c>
      <c r="DG4" s="1">
        <f t="shared" ref="DG4:DG29" si="9">IFERROR(INDEX($BU$61:$CT$61,,ROW()-ROW(DG$3)+1),"")</f>
        <v>0</v>
      </c>
    </row>
    <row r="5" spans="1:111" ht="15.75">
      <c r="B5" s="93"/>
      <c r="C5" s="93"/>
      <c r="D5" s="91"/>
      <c r="E5" s="85"/>
      <c r="F5" s="88"/>
      <c r="G5" s="91"/>
      <c r="H5" s="85"/>
      <c r="I5" s="88"/>
      <c r="J5" s="91"/>
      <c r="K5" s="85"/>
      <c r="L5" s="88"/>
      <c r="M5" s="91"/>
      <c r="N5" s="85"/>
      <c r="O5" s="88"/>
      <c r="P5" s="91"/>
      <c r="Q5" s="85"/>
      <c r="R5" s="88"/>
      <c r="S5" s="91"/>
      <c r="T5" s="85"/>
      <c r="U5" s="88"/>
      <c r="V5" s="91"/>
      <c r="W5" s="85"/>
      <c r="X5" s="88"/>
      <c r="Y5" s="91"/>
      <c r="Z5" s="85"/>
      <c r="AA5" s="88"/>
      <c r="AB5" s="91"/>
      <c r="AC5" s="85"/>
      <c r="AD5" s="33"/>
      <c r="AE5" s="33"/>
      <c r="AF5" s="34"/>
      <c r="AG5" s="34"/>
      <c r="AH5" s="23"/>
      <c r="AI5" s="23"/>
      <c r="AJ5" s="23"/>
      <c r="AK5" s="23"/>
      <c r="AL5" s="23"/>
      <c r="AM5" s="23"/>
      <c r="AN5" s="23"/>
      <c r="AQ5" s="91"/>
      <c r="AR5" s="85"/>
      <c r="AS5" s="88"/>
      <c r="AT5" s="91"/>
      <c r="AU5" s="85"/>
      <c r="AV5" s="88"/>
      <c r="AW5" s="91"/>
      <c r="AX5" s="85"/>
      <c r="AY5" s="88"/>
      <c r="AZ5" s="91"/>
      <c r="BA5" s="85"/>
      <c r="BB5" s="88"/>
      <c r="BC5" s="91"/>
      <c r="BD5" s="85"/>
      <c r="BE5" s="88"/>
      <c r="BF5" s="91"/>
      <c r="BG5" s="85"/>
      <c r="BH5" s="88"/>
      <c r="BI5" s="91"/>
      <c r="BJ5" s="85"/>
      <c r="BK5" s="88"/>
      <c r="BL5" s="91"/>
      <c r="BM5" s="85"/>
      <c r="BN5" s="88"/>
      <c r="BO5" s="91"/>
      <c r="BP5" s="85"/>
      <c r="BU5" s="91"/>
      <c r="BV5" s="85"/>
      <c r="BW5" s="88"/>
      <c r="BX5" s="91"/>
      <c r="BY5" s="85"/>
      <c r="BZ5" s="88"/>
      <c r="CA5" s="91"/>
      <c r="CB5" s="85"/>
      <c r="CC5" s="88"/>
      <c r="CD5" s="91"/>
      <c r="CE5" s="85"/>
      <c r="CF5" s="88"/>
      <c r="CG5" s="91"/>
      <c r="CH5" s="85"/>
      <c r="CI5" s="88"/>
      <c r="CJ5" s="91"/>
      <c r="CK5" s="85"/>
      <c r="CL5" s="88"/>
      <c r="CM5" s="91"/>
      <c r="CN5" s="85"/>
      <c r="CO5" s="88"/>
      <c r="CP5" s="91"/>
      <c r="CQ5" s="85"/>
      <c r="CR5" s="88"/>
      <c r="CS5" s="91"/>
      <c r="CT5" s="85"/>
      <c r="CV5" s="1" t="s">
        <v>187</v>
      </c>
      <c r="CW5" s="1" t="s">
        <v>212</v>
      </c>
      <c r="CX5" s="1" t="str">
        <f t="shared" si="0"/>
        <v xml:space="preserve"> ELEVE3</v>
      </c>
      <c r="CY5" s="1">
        <f t="shared" si="1"/>
        <v>0</v>
      </c>
      <c r="CZ5" s="1">
        <f t="shared" si="2"/>
        <v>0</v>
      </c>
      <c r="DA5" s="1">
        <f t="shared" si="3"/>
        <v>0</v>
      </c>
      <c r="DB5" s="1">
        <f t="shared" si="4"/>
        <v>0</v>
      </c>
      <c r="DC5" s="1">
        <f t="shared" si="5"/>
        <v>0</v>
      </c>
      <c r="DD5" s="1">
        <f t="shared" si="6"/>
        <v>0</v>
      </c>
      <c r="DE5" s="1">
        <f t="shared" si="7"/>
        <v>0</v>
      </c>
      <c r="DF5" s="1">
        <f t="shared" si="8"/>
        <v>0</v>
      </c>
      <c r="DG5" s="1">
        <f t="shared" si="9"/>
        <v>0</v>
      </c>
    </row>
    <row r="6" spans="1:111" ht="15.75">
      <c r="B6" s="93"/>
      <c r="C6" s="93"/>
      <c r="D6" s="91"/>
      <c r="E6" s="85"/>
      <c r="F6" s="88"/>
      <c r="G6" s="91"/>
      <c r="H6" s="85"/>
      <c r="I6" s="88"/>
      <c r="J6" s="91"/>
      <c r="K6" s="85"/>
      <c r="L6" s="88"/>
      <c r="M6" s="91"/>
      <c r="N6" s="85"/>
      <c r="O6" s="88"/>
      <c r="P6" s="91"/>
      <c r="Q6" s="85"/>
      <c r="R6" s="88"/>
      <c r="S6" s="91"/>
      <c r="T6" s="85"/>
      <c r="U6" s="88"/>
      <c r="V6" s="91"/>
      <c r="W6" s="85"/>
      <c r="X6" s="88"/>
      <c r="Y6" s="91"/>
      <c r="Z6" s="85"/>
      <c r="AA6" s="88"/>
      <c r="AB6" s="91"/>
      <c r="AC6" s="85"/>
      <c r="AD6" s="33"/>
      <c r="AE6" s="33"/>
      <c r="AF6" s="34"/>
      <c r="AG6" s="34"/>
      <c r="AH6" s="23"/>
      <c r="AI6" s="23"/>
      <c r="AJ6" s="23"/>
      <c r="AK6" s="23"/>
      <c r="AL6" s="23"/>
      <c r="AM6" s="23"/>
      <c r="AN6" s="23"/>
      <c r="AQ6" s="91"/>
      <c r="AR6" s="85"/>
      <c r="AS6" s="88"/>
      <c r="AT6" s="91"/>
      <c r="AU6" s="85"/>
      <c r="AV6" s="88"/>
      <c r="AW6" s="91"/>
      <c r="AX6" s="85"/>
      <c r="AY6" s="88"/>
      <c r="AZ6" s="91"/>
      <c r="BA6" s="85"/>
      <c r="BB6" s="88"/>
      <c r="BC6" s="91"/>
      <c r="BD6" s="85"/>
      <c r="BE6" s="88"/>
      <c r="BF6" s="91"/>
      <c r="BG6" s="85"/>
      <c r="BH6" s="88"/>
      <c r="BI6" s="91"/>
      <c r="BJ6" s="85"/>
      <c r="BK6" s="88"/>
      <c r="BL6" s="91"/>
      <c r="BM6" s="85"/>
      <c r="BN6" s="88"/>
      <c r="BO6" s="91"/>
      <c r="BP6" s="85"/>
      <c r="BU6" s="91"/>
      <c r="BV6" s="85"/>
      <c r="BW6" s="88"/>
      <c r="BX6" s="91"/>
      <c r="BY6" s="85"/>
      <c r="BZ6" s="88"/>
      <c r="CA6" s="91"/>
      <c r="CB6" s="85"/>
      <c r="CC6" s="88"/>
      <c r="CD6" s="91"/>
      <c r="CE6" s="85"/>
      <c r="CF6" s="88"/>
      <c r="CG6" s="91"/>
      <c r="CH6" s="85"/>
      <c r="CI6" s="88"/>
      <c r="CJ6" s="91"/>
      <c r="CK6" s="85"/>
      <c r="CL6" s="88"/>
      <c r="CM6" s="91"/>
      <c r="CN6" s="85"/>
      <c r="CO6" s="88"/>
      <c r="CP6" s="91"/>
      <c r="CQ6" s="85"/>
      <c r="CR6" s="88"/>
      <c r="CS6" s="91"/>
      <c r="CT6" s="85"/>
      <c r="CV6" s="1" t="s">
        <v>188</v>
      </c>
      <c r="CW6" s="1" t="s">
        <v>213</v>
      </c>
      <c r="CX6" s="1" t="str">
        <f t="shared" si="0"/>
        <v xml:space="preserve"> ELEVE4</v>
      </c>
      <c r="CY6" s="1">
        <f t="shared" si="1"/>
        <v>0</v>
      </c>
      <c r="CZ6" s="1">
        <f t="shared" si="2"/>
        <v>0</v>
      </c>
      <c r="DA6" s="1">
        <f t="shared" si="3"/>
        <v>0</v>
      </c>
      <c r="DB6" s="1">
        <f t="shared" si="4"/>
        <v>0</v>
      </c>
      <c r="DC6" s="1">
        <f t="shared" si="5"/>
        <v>0</v>
      </c>
      <c r="DD6" s="1">
        <f t="shared" si="6"/>
        <v>0</v>
      </c>
      <c r="DE6" s="1">
        <f t="shared" si="7"/>
        <v>0</v>
      </c>
      <c r="DF6" s="1">
        <f t="shared" si="8"/>
        <v>0</v>
      </c>
      <c r="DG6" s="1">
        <f t="shared" si="9"/>
        <v>0</v>
      </c>
    </row>
    <row r="7" spans="1:111" ht="15.75">
      <c r="B7" s="93"/>
      <c r="C7" s="93"/>
      <c r="D7" s="91"/>
      <c r="E7" s="85"/>
      <c r="F7" s="88"/>
      <c r="G7" s="91"/>
      <c r="H7" s="85"/>
      <c r="I7" s="88"/>
      <c r="J7" s="91"/>
      <c r="K7" s="85"/>
      <c r="L7" s="88"/>
      <c r="M7" s="91"/>
      <c r="N7" s="85"/>
      <c r="O7" s="88"/>
      <c r="P7" s="91"/>
      <c r="Q7" s="85"/>
      <c r="R7" s="88"/>
      <c r="S7" s="91"/>
      <c r="T7" s="85"/>
      <c r="U7" s="88"/>
      <c r="V7" s="91"/>
      <c r="W7" s="85"/>
      <c r="X7" s="88"/>
      <c r="Y7" s="91"/>
      <c r="Z7" s="85"/>
      <c r="AA7" s="88"/>
      <c r="AB7" s="91"/>
      <c r="AC7" s="85"/>
      <c r="AD7" s="33"/>
      <c r="AE7" s="33"/>
      <c r="AF7" s="34"/>
      <c r="AG7" s="34"/>
      <c r="AH7" s="23"/>
      <c r="AI7" s="23"/>
      <c r="AJ7" s="23"/>
      <c r="AK7" s="23"/>
      <c r="AL7" s="23"/>
      <c r="AM7" s="23"/>
      <c r="AN7" s="23"/>
      <c r="AQ7" s="91"/>
      <c r="AR7" s="85"/>
      <c r="AS7" s="88"/>
      <c r="AT7" s="91"/>
      <c r="AU7" s="85"/>
      <c r="AV7" s="88"/>
      <c r="AW7" s="91"/>
      <c r="AX7" s="85"/>
      <c r="AY7" s="88"/>
      <c r="AZ7" s="91"/>
      <c r="BA7" s="85"/>
      <c r="BB7" s="88"/>
      <c r="BC7" s="91"/>
      <c r="BD7" s="85"/>
      <c r="BE7" s="88"/>
      <c r="BF7" s="91"/>
      <c r="BG7" s="85"/>
      <c r="BH7" s="88"/>
      <c r="BI7" s="91"/>
      <c r="BJ7" s="85"/>
      <c r="BK7" s="88"/>
      <c r="BL7" s="91"/>
      <c r="BM7" s="85"/>
      <c r="BN7" s="88"/>
      <c r="BO7" s="91"/>
      <c r="BP7" s="85"/>
      <c r="BU7" s="91"/>
      <c r="BV7" s="85"/>
      <c r="BW7" s="88"/>
      <c r="BX7" s="91"/>
      <c r="BY7" s="85"/>
      <c r="BZ7" s="88"/>
      <c r="CA7" s="91"/>
      <c r="CB7" s="85"/>
      <c r="CC7" s="88"/>
      <c r="CD7" s="91"/>
      <c r="CE7" s="85"/>
      <c r="CF7" s="88"/>
      <c r="CG7" s="91"/>
      <c r="CH7" s="85"/>
      <c r="CI7" s="88"/>
      <c r="CJ7" s="91"/>
      <c r="CK7" s="85"/>
      <c r="CL7" s="88"/>
      <c r="CM7" s="91"/>
      <c r="CN7" s="85"/>
      <c r="CO7" s="88"/>
      <c r="CP7" s="91"/>
      <c r="CQ7" s="85"/>
      <c r="CR7" s="88"/>
      <c r="CS7" s="91"/>
      <c r="CT7" s="85"/>
      <c r="CV7" s="1" t="s">
        <v>189</v>
      </c>
      <c r="CW7" s="1" t="s">
        <v>214</v>
      </c>
      <c r="CX7" s="1" t="str">
        <f t="shared" si="0"/>
        <v xml:space="preserve"> ELEVE5</v>
      </c>
      <c r="CY7" s="1">
        <f t="shared" si="1"/>
        <v>0</v>
      </c>
      <c r="CZ7" s="1">
        <f t="shared" si="2"/>
        <v>0</v>
      </c>
      <c r="DA7" s="1">
        <f t="shared" si="3"/>
        <v>0</v>
      </c>
      <c r="DB7" s="1">
        <f t="shared" si="4"/>
        <v>0</v>
      </c>
      <c r="DC7" s="1">
        <f t="shared" si="5"/>
        <v>0</v>
      </c>
      <c r="DD7" s="1">
        <f t="shared" si="6"/>
        <v>0</v>
      </c>
      <c r="DE7" s="1">
        <f t="shared" si="7"/>
        <v>0</v>
      </c>
      <c r="DF7" s="1">
        <f t="shared" si="8"/>
        <v>0</v>
      </c>
      <c r="DG7" s="1">
        <f t="shared" si="9"/>
        <v>0</v>
      </c>
    </row>
    <row r="8" spans="1:111" ht="27" thickBot="1">
      <c r="B8" s="24"/>
      <c r="C8" s="24"/>
      <c r="D8" s="92"/>
      <c r="E8" s="86"/>
      <c r="F8" s="89"/>
      <c r="G8" s="92"/>
      <c r="H8" s="86"/>
      <c r="I8" s="89"/>
      <c r="J8" s="92"/>
      <c r="K8" s="86"/>
      <c r="L8" s="89"/>
      <c r="M8" s="92"/>
      <c r="N8" s="86"/>
      <c r="O8" s="89"/>
      <c r="P8" s="92"/>
      <c r="Q8" s="86"/>
      <c r="R8" s="89"/>
      <c r="S8" s="92"/>
      <c r="T8" s="86"/>
      <c r="U8" s="89"/>
      <c r="V8" s="92"/>
      <c r="W8" s="86"/>
      <c r="X8" s="89"/>
      <c r="Y8" s="92"/>
      <c r="Z8" s="86"/>
      <c r="AA8" s="89"/>
      <c r="AB8" s="92"/>
      <c r="AC8" s="86"/>
      <c r="AD8" s="33"/>
      <c r="AE8" s="33"/>
      <c r="AF8" s="34"/>
      <c r="AG8" s="34"/>
      <c r="AH8" s="23"/>
      <c r="AI8" s="23"/>
      <c r="AJ8" s="23"/>
      <c r="AK8" s="23"/>
      <c r="AL8" s="23"/>
      <c r="AM8" s="23"/>
      <c r="AN8" s="23"/>
      <c r="AQ8" s="92"/>
      <c r="AR8" s="86"/>
      <c r="AS8" s="89"/>
      <c r="AT8" s="92"/>
      <c r="AU8" s="86"/>
      <c r="AV8" s="89"/>
      <c r="AW8" s="92"/>
      <c r="AX8" s="86"/>
      <c r="AY8" s="89"/>
      <c r="AZ8" s="92"/>
      <c r="BA8" s="86"/>
      <c r="BB8" s="89"/>
      <c r="BC8" s="92"/>
      <c r="BD8" s="86"/>
      <c r="BE8" s="89"/>
      <c r="BF8" s="92"/>
      <c r="BG8" s="86"/>
      <c r="BH8" s="89"/>
      <c r="BI8" s="92"/>
      <c r="BJ8" s="86"/>
      <c r="BK8" s="89"/>
      <c r="BL8" s="92"/>
      <c r="BM8" s="86"/>
      <c r="BN8" s="89"/>
      <c r="BO8" s="92"/>
      <c r="BP8" s="86"/>
      <c r="BT8" s="265" t="s">
        <v>178</v>
      </c>
      <c r="BU8" s="92"/>
      <c r="BV8" s="86"/>
      <c r="BW8" s="89"/>
      <c r="BX8" s="92"/>
      <c r="BY8" s="86"/>
      <c r="BZ8" s="89"/>
      <c r="CA8" s="92"/>
      <c r="CB8" s="86"/>
      <c r="CC8" s="89"/>
      <c r="CD8" s="92"/>
      <c r="CE8" s="86"/>
      <c r="CF8" s="89"/>
      <c r="CG8" s="92"/>
      <c r="CH8" s="86"/>
      <c r="CI8" s="89"/>
      <c r="CJ8" s="92"/>
      <c r="CK8" s="86"/>
      <c r="CL8" s="89"/>
      <c r="CM8" s="92"/>
      <c r="CN8" s="86"/>
      <c r="CO8" s="89"/>
      <c r="CP8" s="92"/>
      <c r="CQ8" s="86"/>
      <c r="CR8" s="89"/>
      <c r="CS8" s="92"/>
      <c r="CT8" s="86"/>
      <c r="CV8" s="1" t="s">
        <v>190</v>
      </c>
      <c r="CW8" s="1" t="s">
        <v>215</v>
      </c>
      <c r="CX8" s="1" t="str">
        <f t="shared" si="0"/>
        <v xml:space="preserve"> ELEVE6</v>
      </c>
      <c r="CY8" s="1">
        <f t="shared" si="1"/>
        <v>0</v>
      </c>
      <c r="CZ8" s="1">
        <f t="shared" si="2"/>
        <v>0</v>
      </c>
      <c r="DA8" s="1">
        <f t="shared" si="3"/>
        <v>0</v>
      </c>
      <c r="DB8" s="1">
        <f t="shared" si="4"/>
        <v>0</v>
      </c>
      <c r="DC8" s="1">
        <f t="shared" si="5"/>
        <v>0</v>
      </c>
      <c r="DD8" s="1">
        <f t="shared" si="6"/>
        <v>0</v>
      </c>
      <c r="DE8" s="1">
        <f t="shared" si="7"/>
        <v>0</v>
      </c>
      <c r="DF8" s="1">
        <f t="shared" si="8"/>
        <v>0</v>
      </c>
      <c r="DG8" s="1">
        <f t="shared" si="9"/>
        <v>0</v>
      </c>
    </row>
    <row r="9" spans="1:111">
      <c r="A9" s="237" t="s">
        <v>95</v>
      </c>
      <c r="B9" s="109" t="s">
        <v>6</v>
      </c>
      <c r="C9" s="17" t="s">
        <v>20</v>
      </c>
      <c r="D9" s="102"/>
      <c r="E9" s="45"/>
      <c r="F9" s="52"/>
      <c r="G9" s="39"/>
      <c r="H9" s="45"/>
      <c r="I9" s="52"/>
      <c r="J9" s="39"/>
      <c r="K9" s="45"/>
      <c r="L9" s="52"/>
      <c r="M9" s="39"/>
      <c r="N9" s="45"/>
      <c r="O9" s="52"/>
      <c r="P9" s="39"/>
      <c r="Q9" s="45"/>
      <c r="R9" s="52"/>
      <c r="S9" s="39"/>
      <c r="T9" s="45"/>
      <c r="U9" s="52"/>
      <c r="V9" s="39"/>
      <c r="W9" s="45"/>
      <c r="X9" s="52"/>
      <c r="Y9" s="39"/>
      <c r="Z9" s="45"/>
      <c r="AA9" s="52"/>
      <c r="AB9" s="39"/>
      <c r="AC9" s="61"/>
      <c r="AD9" s="254" t="s">
        <v>126</v>
      </c>
      <c r="AE9" s="35"/>
      <c r="AF9" s="34"/>
      <c r="AG9" s="34"/>
      <c r="AH9" s="23"/>
      <c r="AI9" s="23"/>
      <c r="AJ9" s="23"/>
      <c r="AK9" s="23"/>
      <c r="AL9" s="23"/>
      <c r="AM9" s="23"/>
      <c r="AN9" s="23"/>
      <c r="AP9" s="109" t="s">
        <v>6</v>
      </c>
      <c r="AQ9" s="256" t="str">
        <f>IF(D9="","",IF(OR(D9=A9,D9="Ac"),"A",IF(D9="NA","NA","E")))</f>
        <v/>
      </c>
      <c r="AR9" s="256" t="str">
        <f t="shared" ref="AR9:BP19" si="10">IF(E9="","",IF(OR(E9=B9,E9="Ac"),"A",IF(E9="NA","NA","E")))</f>
        <v/>
      </c>
      <c r="AS9" s="256" t="str">
        <f t="shared" si="10"/>
        <v/>
      </c>
      <c r="AT9" s="256" t="str">
        <f t="shared" si="10"/>
        <v/>
      </c>
      <c r="AU9" s="256" t="str">
        <f t="shared" si="10"/>
        <v/>
      </c>
      <c r="AV9" s="256" t="str">
        <f t="shared" si="10"/>
        <v/>
      </c>
      <c r="AW9" s="256" t="str">
        <f t="shared" si="10"/>
        <v/>
      </c>
      <c r="AX9" s="256" t="str">
        <f t="shared" si="10"/>
        <v/>
      </c>
      <c r="AY9" s="256" t="str">
        <f t="shared" si="10"/>
        <v/>
      </c>
      <c r="AZ9" s="256" t="str">
        <f t="shared" si="10"/>
        <v/>
      </c>
      <c r="BA9" s="256" t="str">
        <f t="shared" si="10"/>
        <v/>
      </c>
      <c r="BB9" s="256" t="str">
        <f t="shared" si="10"/>
        <v/>
      </c>
      <c r="BC9" s="256" t="str">
        <f t="shared" si="10"/>
        <v/>
      </c>
      <c r="BD9" s="256" t="str">
        <f t="shared" si="10"/>
        <v/>
      </c>
      <c r="BE9" s="256" t="str">
        <f t="shared" si="10"/>
        <v/>
      </c>
      <c r="BF9" s="256" t="str">
        <f t="shared" si="10"/>
        <v/>
      </c>
      <c r="BG9" s="256" t="str">
        <f t="shared" si="10"/>
        <v/>
      </c>
      <c r="BH9" s="256" t="str">
        <f t="shared" si="10"/>
        <v/>
      </c>
      <c r="BI9" s="256" t="str">
        <f t="shared" si="10"/>
        <v/>
      </c>
      <c r="BJ9" s="256" t="str">
        <f t="shared" si="10"/>
        <v/>
      </c>
      <c r="BK9" s="256" t="str">
        <f t="shared" si="10"/>
        <v/>
      </c>
      <c r="BL9" s="256" t="str">
        <f t="shared" si="10"/>
        <v/>
      </c>
      <c r="BM9" s="256" t="str">
        <f t="shared" si="10"/>
        <v/>
      </c>
      <c r="BN9" s="256" t="str">
        <f t="shared" si="10"/>
        <v/>
      </c>
      <c r="BO9" s="256" t="str">
        <f t="shared" si="10"/>
        <v/>
      </c>
      <c r="BP9" s="256" t="str">
        <f t="shared" si="10"/>
        <v/>
      </c>
      <c r="BT9" s="109" t="s">
        <v>6</v>
      </c>
      <c r="BU9" s="267">
        <f>(COUNTIFS(AQ9:AQ14,"a"))/COUNTA(AQ9:AQ14)*100</f>
        <v>0</v>
      </c>
      <c r="BV9" s="227">
        <f t="shared" ref="BV9:CT9" si="11">(COUNTIFS(AR9:AR14,"a"))/COUNTA(AR9:AR14)*100</f>
        <v>0</v>
      </c>
      <c r="BW9" s="227">
        <f t="shared" si="11"/>
        <v>0</v>
      </c>
      <c r="BX9" s="227">
        <f t="shared" si="11"/>
        <v>0</v>
      </c>
      <c r="BY9" s="227">
        <f t="shared" si="11"/>
        <v>0</v>
      </c>
      <c r="BZ9" s="227">
        <f t="shared" si="11"/>
        <v>0</v>
      </c>
      <c r="CA9" s="227">
        <f t="shared" si="11"/>
        <v>0</v>
      </c>
      <c r="CB9" s="227">
        <f t="shared" si="11"/>
        <v>0</v>
      </c>
      <c r="CC9" s="227">
        <f t="shared" si="11"/>
        <v>0</v>
      </c>
      <c r="CD9" s="227">
        <f t="shared" si="11"/>
        <v>0</v>
      </c>
      <c r="CE9" s="227">
        <f t="shared" si="11"/>
        <v>0</v>
      </c>
      <c r="CF9" s="227">
        <f t="shared" si="11"/>
        <v>0</v>
      </c>
      <c r="CG9" s="227">
        <f t="shared" si="11"/>
        <v>0</v>
      </c>
      <c r="CH9" s="227">
        <f t="shared" si="11"/>
        <v>0</v>
      </c>
      <c r="CI9" s="227">
        <f t="shared" si="11"/>
        <v>0</v>
      </c>
      <c r="CJ9" s="227">
        <f t="shared" si="11"/>
        <v>0</v>
      </c>
      <c r="CK9" s="227">
        <f t="shared" si="11"/>
        <v>0</v>
      </c>
      <c r="CL9" s="227">
        <f t="shared" si="11"/>
        <v>0</v>
      </c>
      <c r="CM9" s="227">
        <f t="shared" si="11"/>
        <v>0</v>
      </c>
      <c r="CN9" s="227">
        <f t="shared" si="11"/>
        <v>0</v>
      </c>
      <c r="CO9" s="227">
        <f t="shared" si="11"/>
        <v>0</v>
      </c>
      <c r="CP9" s="227">
        <f t="shared" si="11"/>
        <v>0</v>
      </c>
      <c r="CQ9" s="227">
        <f t="shared" si="11"/>
        <v>0</v>
      </c>
      <c r="CR9" s="227">
        <f t="shared" si="11"/>
        <v>0</v>
      </c>
      <c r="CS9" s="227">
        <f t="shared" si="11"/>
        <v>0</v>
      </c>
      <c r="CT9" s="227">
        <f t="shared" si="11"/>
        <v>0</v>
      </c>
      <c r="CV9" s="1" t="s">
        <v>191</v>
      </c>
      <c r="CW9" s="1" t="s">
        <v>216</v>
      </c>
      <c r="CX9" s="1" t="str">
        <f t="shared" si="0"/>
        <v xml:space="preserve"> ELEVE7</v>
      </c>
      <c r="CY9" s="1">
        <f t="shared" si="1"/>
        <v>0</v>
      </c>
      <c r="CZ9" s="1">
        <f t="shared" si="2"/>
        <v>0</v>
      </c>
      <c r="DA9" s="1">
        <f t="shared" si="3"/>
        <v>0</v>
      </c>
      <c r="DB9" s="1">
        <f t="shared" si="4"/>
        <v>0</v>
      </c>
      <c r="DC9" s="1">
        <f t="shared" si="5"/>
        <v>0</v>
      </c>
      <c r="DD9" s="1">
        <f t="shared" si="6"/>
        <v>0</v>
      </c>
      <c r="DE9" s="1">
        <f t="shared" si="7"/>
        <v>0</v>
      </c>
      <c r="DF9" s="1">
        <f t="shared" si="8"/>
        <v>0</v>
      </c>
      <c r="DG9" s="1">
        <f t="shared" si="9"/>
        <v>0</v>
      </c>
    </row>
    <row r="10" spans="1:111">
      <c r="A10" s="238" t="s">
        <v>94</v>
      </c>
      <c r="B10" s="110" t="s">
        <v>7</v>
      </c>
      <c r="C10" s="17" t="s">
        <v>20</v>
      </c>
      <c r="D10" s="103"/>
      <c r="E10" s="46"/>
      <c r="F10" s="53"/>
      <c r="G10" s="15"/>
      <c r="H10" s="46"/>
      <c r="I10" s="53"/>
      <c r="J10" s="15"/>
      <c r="K10" s="46"/>
      <c r="L10" s="53"/>
      <c r="M10" s="15"/>
      <c r="N10" s="46"/>
      <c r="O10" s="53"/>
      <c r="P10" s="15"/>
      <c r="Q10" s="46"/>
      <c r="R10" s="53"/>
      <c r="S10" s="15"/>
      <c r="T10" s="46"/>
      <c r="U10" s="53"/>
      <c r="V10" s="15"/>
      <c r="W10" s="46"/>
      <c r="X10" s="53"/>
      <c r="Y10" s="15"/>
      <c r="Z10" s="46"/>
      <c r="AA10" s="53"/>
      <c r="AB10" s="15"/>
      <c r="AC10" s="46"/>
      <c r="AD10" s="255"/>
      <c r="AE10" s="35"/>
      <c r="AF10" s="34"/>
      <c r="AG10" s="34"/>
      <c r="AH10" s="23"/>
      <c r="AI10" s="23"/>
      <c r="AJ10" s="23"/>
      <c r="AK10" s="23"/>
      <c r="AL10" s="23"/>
      <c r="AM10" s="23"/>
      <c r="AN10" s="23"/>
      <c r="AP10" s="110" t="s">
        <v>7</v>
      </c>
      <c r="AQ10" s="257" t="str">
        <f>IF(D10="","",IF(OR(D10=A10,D10="Ac"),"A",IF(D10="NA","NA","E")))</f>
        <v/>
      </c>
      <c r="AR10" s="257" t="str">
        <f t="shared" si="10"/>
        <v/>
      </c>
      <c r="AS10" s="257" t="str">
        <f t="shared" si="10"/>
        <v/>
      </c>
      <c r="AT10" s="257" t="str">
        <f t="shared" si="10"/>
        <v/>
      </c>
      <c r="AU10" s="257" t="str">
        <f t="shared" si="10"/>
        <v/>
      </c>
      <c r="AV10" s="257" t="str">
        <f t="shared" si="10"/>
        <v/>
      </c>
      <c r="AW10" s="257" t="str">
        <f t="shared" si="10"/>
        <v/>
      </c>
      <c r="AX10" s="257" t="str">
        <f t="shared" si="10"/>
        <v/>
      </c>
      <c r="AY10" s="257" t="str">
        <f t="shared" si="10"/>
        <v/>
      </c>
      <c r="AZ10" s="257" t="str">
        <f t="shared" si="10"/>
        <v/>
      </c>
      <c r="BA10" s="257" t="str">
        <f t="shared" si="10"/>
        <v/>
      </c>
      <c r="BB10" s="257" t="str">
        <f t="shared" si="10"/>
        <v/>
      </c>
      <c r="BC10" s="257" t="str">
        <f t="shared" si="10"/>
        <v/>
      </c>
      <c r="BD10" s="257" t="str">
        <f t="shared" si="10"/>
        <v/>
      </c>
      <c r="BE10" s="257" t="str">
        <f t="shared" si="10"/>
        <v/>
      </c>
      <c r="BF10" s="257" t="str">
        <f t="shared" si="10"/>
        <v/>
      </c>
      <c r="BG10" s="257" t="str">
        <f t="shared" si="10"/>
        <v/>
      </c>
      <c r="BH10" s="257" t="str">
        <f t="shared" si="10"/>
        <v/>
      </c>
      <c r="BI10" s="257" t="str">
        <f t="shared" si="10"/>
        <v/>
      </c>
      <c r="BJ10" s="257" t="str">
        <f t="shared" si="10"/>
        <v/>
      </c>
      <c r="BK10" s="257" t="str">
        <f t="shared" si="10"/>
        <v/>
      </c>
      <c r="BL10" s="257" t="str">
        <f t="shared" si="10"/>
        <v/>
      </c>
      <c r="BM10" s="257" t="str">
        <f t="shared" si="10"/>
        <v/>
      </c>
      <c r="BN10" s="257" t="str">
        <f t="shared" si="10"/>
        <v/>
      </c>
      <c r="BO10" s="257" t="str">
        <f t="shared" si="10"/>
        <v/>
      </c>
      <c r="BP10" s="257" t="str">
        <f t="shared" si="10"/>
        <v/>
      </c>
      <c r="BT10" s="110" t="s">
        <v>7</v>
      </c>
      <c r="BU10" s="26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V10" s="1" t="s">
        <v>192</v>
      </c>
      <c r="CW10" s="1" t="s">
        <v>217</v>
      </c>
      <c r="CX10" s="1" t="str">
        <f t="shared" si="0"/>
        <v xml:space="preserve"> ELEVE8</v>
      </c>
      <c r="CY10" s="1">
        <f t="shared" si="1"/>
        <v>0</v>
      </c>
      <c r="CZ10" s="1">
        <f t="shared" si="2"/>
        <v>0</v>
      </c>
      <c r="DA10" s="1">
        <f t="shared" si="3"/>
        <v>0</v>
      </c>
      <c r="DB10" s="1">
        <f t="shared" si="4"/>
        <v>0</v>
      </c>
      <c r="DC10" s="1">
        <f t="shared" si="5"/>
        <v>0</v>
      </c>
      <c r="DD10" s="1">
        <f t="shared" si="6"/>
        <v>0</v>
      </c>
      <c r="DE10" s="1">
        <f t="shared" si="7"/>
        <v>0</v>
      </c>
      <c r="DF10" s="1">
        <f t="shared" si="8"/>
        <v>0</v>
      </c>
      <c r="DG10" s="1">
        <f t="shared" si="9"/>
        <v>0</v>
      </c>
    </row>
    <row r="11" spans="1:111">
      <c r="A11" s="238" t="s">
        <v>96</v>
      </c>
      <c r="B11" s="110" t="s">
        <v>8</v>
      </c>
      <c r="C11" s="17" t="s">
        <v>20</v>
      </c>
      <c r="D11" s="103"/>
      <c r="E11" s="47"/>
      <c r="F11" s="54"/>
      <c r="G11" s="40"/>
      <c r="H11" s="47"/>
      <c r="I11" s="54"/>
      <c r="J11" s="40"/>
      <c r="K11" s="47"/>
      <c r="L11" s="54"/>
      <c r="M11" s="40"/>
      <c r="N11" s="47"/>
      <c r="O11" s="54"/>
      <c r="P11" s="40"/>
      <c r="Q11" s="47"/>
      <c r="R11" s="54"/>
      <c r="S11" s="40"/>
      <c r="T11" s="47"/>
      <c r="U11" s="54"/>
      <c r="V11" s="40"/>
      <c r="W11" s="47"/>
      <c r="X11" s="54"/>
      <c r="Y11" s="40"/>
      <c r="Z11" s="47"/>
      <c r="AA11" s="54"/>
      <c r="AB11" s="40"/>
      <c r="AC11" s="47"/>
      <c r="AD11" s="255"/>
      <c r="AE11" s="35"/>
      <c r="AF11" s="34"/>
      <c r="AG11" s="34"/>
      <c r="AH11" s="23"/>
      <c r="AI11" s="23"/>
      <c r="AJ11" s="23"/>
      <c r="AK11" s="23"/>
      <c r="AL11" s="23"/>
      <c r="AM11" s="23"/>
      <c r="AN11" s="23"/>
      <c r="AP11" s="110" t="s">
        <v>8</v>
      </c>
      <c r="AQ11" s="257" t="str">
        <f>IF(D11="","",IF(OR(D11=A11,D11="Ac"),"A",IF(D11="NA","NA","E")))</f>
        <v/>
      </c>
      <c r="AR11" s="257" t="str">
        <f t="shared" si="10"/>
        <v/>
      </c>
      <c r="AS11" s="257" t="str">
        <f t="shared" si="10"/>
        <v/>
      </c>
      <c r="AT11" s="257" t="str">
        <f t="shared" si="10"/>
        <v/>
      </c>
      <c r="AU11" s="257" t="str">
        <f t="shared" si="10"/>
        <v/>
      </c>
      <c r="AV11" s="257" t="str">
        <f t="shared" si="10"/>
        <v/>
      </c>
      <c r="AW11" s="257" t="str">
        <f t="shared" si="10"/>
        <v/>
      </c>
      <c r="AX11" s="257" t="str">
        <f t="shared" si="10"/>
        <v/>
      </c>
      <c r="AY11" s="257" t="str">
        <f t="shared" si="10"/>
        <v/>
      </c>
      <c r="AZ11" s="257" t="str">
        <f t="shared" si="10"/>
        <v/>
      </c>
      <c r="BA11" s="257" t="str">
        <f t="shared" si="10"/>
        <v/>
      </c>
      <c r="BB11" s="257" t="str">
        <f t="shared" si="10"/>
        <v/>
      </c>
      <c r="BC11" s="257" t="str">
        <f t="shared" si="10"/>
        <v/>
      </c>
      <c r="BD11" s="257" t="str">
        <f t="shared" si="10"/>
        <v/>
      </c>
      <c r="BE11" s="257" t="str">
        <f t="shared" si="10"/>
        <v/>
      </c>
      <c r="BF11" s="257" t="str">
        <f t="shared" si="10"/>
        <v/>
      </c>
      <c r="BG11" s="257" t="str">
        <f t="shared" si="10"/>
        <v/>
      </c>
      <c r="BH11" s="257" t="str">
        <f t="shared" si="10"/>
        <v/>
      </c>
      <c r="BI11" s="257" t="str">
        <f t="shared" si="10"/>
        <v/>
      </c>
      <c r="BJ11" s="257" t="str">
        <f t="shared" si="10"/>
        <v/>
      </c>
      <c r="BK11" s="257" t="str">
        <f t="shared" si="10"/>
        <v/>
      </c>
      <c r="BL11" s="257" t="str">
        <f t="shared" si="10"/>
        <v/>
      </c>
      <c r="BM11" s="257" t="str">
        <f t="shared" si="10"/>
        <v/>
      </c>
      <c r="BN11" s="257" t="str">
        <f t="shared" si="10"/>
        <v/>
      </c>
      <c r="BO11" s="257" t="str">
        <f t="shared" si="10"/>
        <v/>
      </c>
      <c r="BP11" s="257" t="str">
        <f t="shared" si="10"/>
        <v/>
      </c>
      <c r="BT11" s="110" t="s">
        <v>8</v>
      </c>
      <c r="BU11" s="26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27"/>
      <c r="CT11" s="227"/>
      <c r="CV11" s="1" t="s">
        <v>193</v>
      </c>
      <c r="CW11" s="1" t="s">
        <v>218</v>
      </c>
      <c r="CX11" s="1" t="str">
        <f t="shared" si="0"/>
        <v xml:space="preserve"> ELEVE9</v>
      </c>
      <c r="CY11" s="1">
        <f t="shared" si="1"/>
        <v>0</v>
      </c>
      <c r="CZ11" s="1">
        <f t="shared" si="2"/>
        <v>0</v>
      </c>
      <c r="DA11" s="1">
        <f t="shared" si="3"/>
        <v>0</v>
      </c>
      <c r="DB11" s="1">
        <f t="shared" si="4"/>
        <v>0</v>
      </c>
      <c r="DC11" s="1">
        <f t="shared" si="5"/>
        <v>0</v>
      </c>
      <c r="DD11" s="1">
        <f t="shared" si="6"/>
        <v>0</v>
      </c>
      <c r="DE11" s="1">
        <f t="shared" si="7"/>
        <v>0</v>
      </c>
      <c r="DF11" s="1">
        <f t="shared" si="8"/>
        <v>0</v>
      </c>
      <c r="DG11" s="1">
        <f t="shared" si="9"/>
        <v>0</v>
      </c>
    </row>
    <row r="12" spans="1:111">
      <c r="A12" s="239" t="s">
        <v>96</v>
      </c>
      <c r="B12" s="110" t="s">
        <v>9</v>
      </c>
      <c r="C12" s="17" t="s">
        <v>20</v>
      </c>
      <c r="D12" s="104"/>
      <c r="E12" s="48"/>
      <c r="F12" s="55"/>
      <c r="G12" s="41"/>
      <c r="H12" s="48"/>
      <c r="I12" s="55"/>
      <c r="J12" s="41"/>
      <c r="K12" s="48"/>
      <c r="L12" s="55"/>
      <c r="M12" s="41"/>
      <c r="N12" s="48"/>
      <c r="O12" s="55"/>
      <c r="P12" s="41"/>
      <c r="Q12" s="48"/>
      <c r="R12" s="55"/>
      <c r="S12" s="41"/>
      <c r="T12" s="48"/>
      <c r="U12" s="55"/>
      <c r="V12" s="41"/>
      <c r="W12" s="48"/>
      <c r="X12" s="55"/>
      <c r="Y12" s="41"/>
      <c r="Z12" s="48"/>
      <c r="AA12" s="55"/>
      <c r="AB12" s="41"/>
      <c r="AC12" s="48"/>
      <c r="AD12" s="255"/>
      <c r="AE12" s="35"/>
      <c r="AF12" s="34"/>
      <c r="AG12" s="34"/>
      <c r="AH12" s="23"/>
      <c r="AI12" s="23"/>
      <c r="AJ12" s="23"/>
      <c r="AK12" s="23"/>
      <c r="AL12" s="23"/>
      <c r="AM12" s="23"/>
      <c r="AN12" s="23"/>
      <c r="AP12" s="110" t="s">
        <v>9</v>
      </c>
      <c r="AQ12" s="257" t="str">
        <f>IF(D12="","",IF(OR(D12=A12,D12="Ac"),"A",IF(D12="NA","NA","E")))</f>
        <v/>
      </c>
      <c r="AR12" s="257" t="str">
        <f t="shared" si="10"/>
        <v/>
      </c>
      <c r="AS12" s="257" t="str">
        <f t="shared" si="10"/>
        <v/>
      </c>
      <c r="AT12" s="257" t="str">
        <f t="shared" si="10"/>
        <v/>
      </c>
      <c r="AU12" s="257" t="str">
        <f t="shared" si="10"/>
        <v/>
      </c>
      <c r="AV12" s="257" t="str">
        <f t="shared" si="10"/>
        <v/>
      </c>
      <c r="AW12" s="257" t="str">
        <f t="shared" si="10"/>
        <v/>
      </c>
      <c r="AX12" s="257" t="str">
        <f t="shared" si="10"/>
        <v/>
      </c>
      <c r="AY12" s="257" t="str">
        <f t="shared" si="10"/>
        <v/>
      </c>
      <c r="AZ12" s="257" t="str">
        <f t="shared" si="10"/>
        <v/>
      </c>
      <c r="BA12" s="257" t="str">
        <f t="shared" si="10"/>
        <v/>
      </c>
      <c r="BB12" s="257" t="str">
        <f t="shared" si="10"/>
        <v/>
      </c>
      <c r="BC12" s="257" t="str">
        <f t="shared" si="10"/>
        <v/>
      </c>
      <c r="BD12" s="257" t="str">
        <f t="shared" si="10"/>
        <v/>
      </c>
      <c r="BE12" s="257" t="str">
        <f t="shared" si="10"/>
        <v/>
      </c>
      <c r="BF12" s="257" t="str">
        <f t="shared" si="10"/>
        <v/>
      </c>
      <c r="BG12" s="257" t="str">
        <f t="shared" si="10"/>
        <v/>
      </c>
      <c r="BH12" s="257" t="str">
        <f t="shared" si="10"/>
        <v/>
      </c>
      <c r="BI12" s="257" t="str">
        <f t="shared" si="10"/>
        <v/>
      </c>
      <c r="BJ12" s="257" t="str">
        <f t="shared" si="10"/>
        <v/>
      </c>
      <c r="BK12" s="257" t="str">
        <f t="shared" si="10"/>
        <v/>
      </c>
      <c r="BL12" s="257" t="str">
        <f t="shared" si="10"/>
        <v/>
      </c>
      <c r="BM12" s="257" t="str">
        <f t="shared" si="10"/>
        <v/>
      </c>
      <c r="BN12" s="257" t="str">
        <f t="shared" si="10"/>
        <v/>
      </c>
      <c r="BO12" s="257" t="str">
        <f t="shared" si="10"/>
        <v/>
      </c>
      <c r="BP12" s="257" t="str">
        <f t="shared" si="10"/>
        <v/>
      </c>
      <c r="BT12" s="110" t="s">
        <v>9</v>
      </c>
      <c r="BU12" s="26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V12" s="1" t="s">
        <v>194</v>
      </c>
      <c r="CW12" s="1" t="s">
        <v>219</v>
      </c>
      <c r="CX12" s="1" t="str">
        <f t="shared" si="0"/>
        <v xml:space="preserve"> ELEVE10</v>
      </c>
      <c r="CY12" s="1">
        <f t="shared" si="1"/>
        <v>0</v>
      </c>
      <c r="CZ12" s="1">
        <f t="shared" si="2"/>
        <v>0</v>
      </c>
      <c r="DA12" s="1">
        <f t="shared" si="3"/>
        <v>0</v>
      </c>
      <c r="DB12" s="1">
        <f t="shared" si="4"/>
        <v>0</v>
      </c>
      <c r="DC12" s="1">
        <f t="shared" si="5"/>
        <v>0</v>
      </c>
      <c r="DD12" s="1">
        <f t="shared" si="6"/>
        <v>0</v>
      </c>
      <c r="DE12" s="1">
        <f t="shared" si="7"/>
        <v>0</v>
      </c>
      <c r="DF12" s="1">
        <f t="shared" si="8"/>
        <v>0</v>
      </c>
      <c r="DG12" s="1">
        <f t="shared" si="9"/>
        <v>0</v>
      </c>
    </row>
    <row r="13" spans="1:111">
      <c r="A13" s="238" t="s">
        <v>96</v>
      </c>
      <c r="B13" s="110" t="s">
        <v>10</v>
      </c>
      <c r="C13" s="17" t="s">
        <v>20</v>
      </c>
      <c r="D13" s="103"/>
      <c r="E13" s="47"/>
      <c r="F13" s="54"/>
      <c r="G13" s="40"/>
      <c r="H13" s="47"/>
      <c r="I13" s="54"/>
      <c r="J13" s="40"/>
      <c r="K13" s="47"/>
      <c r="L13" s="54"/>
      <c r="M13" s="40"/>
      <c r="N13" s="47"/>
      <c r="O13" s="54"/>
      <c r="P13" s="40"/>
      <c r="Q13" s="47"/>
      <c r="R13" s="54"/>
      <c r="S13" s="40"/>
      <c r="T13" s="47"/>
      <c r="U13" s="54"/>
      <c r="V13" s="40"/>
      <c r="W13" s="47"/>
      <c r="X13" s="54"/>
      <c r="Y13" s="40"/>
      <c r="Z13" s="47"/>
      <c r="AA13" s="54"/>
      <c r="AB13" s="40"/>
      <c r="AC13" s="47"/>
      <c r="AD13" s="255"/>
      <c r="AE13" s="35"/>
      <c r="AF13" s="34"/>
      <c r="AG13" s="34"/>
      <c r="AH13" s="23"/>
      <c r="AI13" s="23"/>
      <c r="AJ13" s="23"/>
      <c r="AK13" s="23"/>
      <c r="AL13" s="23"/>
      <c r="AM13" s="23"/>
      <c r="AN13" s="23"/>
      <c r="AP13" s="110" t="s">
        <v>10</v>
      </c>
      <c r="AQ13" s="257" t="str">
        <f>IF(D13="","",IF(OR(D13=A13,D13="Ac"),"A",IF(D13="NA","NA","E")))</f>
        <v/>
      </c>
      <c r="AR13" s="257" t="str">
        <f t="shared" si="10"/>
        <v/>
      </c>
      <c r="AS13" s="257" t="str">
        <f t="shared" si="10"/>
        <v/>
      </c>
      <c r="AT13" s="257" t="str">
        <f t="shared" si="10"/>
        <v/>
      </c>
      <c r="AU13" s="257" t="str">
        <f t="shared" si="10"/>
        <v/>
      </c>
      <c r="AV13" s="257" t="str">
        <f t="shared" si="10"/>
        <v/>
      </c>
      <c r="AW13" s="257" t="str">
        <f t="shared" si="10"/>
        <v/>
      </c>
      <c r="AX13" s="257" t="str">
        <f t="shared" si="10"/>
        <v/>
      </c>
      <c r="AY13" s="257" t="str">
        <f t="shared" si="10"/>
        <v/>
      </c>
      <c r="AZ13" s="257" t="str">
        <f t="shared" si="10"/>
        <v/>
      </c>
      <c r="BA13" s="257" t="str">
        <f t="shared" si="10"/>
        <v/>
      </c>
      <c r="BB13" s="257" t="str">
        <f t="shared" si="10"/>
        <v/>
      </c>
      <c r="BC13" s="257" t="str">
        <f t="shared" si="10"/>
        <v/>
      </c>
      <c r="BD13" s="257" t="str">
        <f t="shared" si="10"/>
        <v/>
      </c>
      <c r="BE13" s="257" t="str">
        <f t="shared" si="10"/>
        <v/>
      </c>
      <c r="BF13" s="257" t="str">
        <f t="shared" si="10"/>
        <v/>
      </c>
      <c r="BG13" s="257" t="str">
        <f t="shared" si="10"/>
        <v/>
      </c>
      <c r="BH13" s="257" t="str">
        <f t="shared" si="10"/>
        <v/>
      </c>
      <c r="BI13" s="257" t="str">
        <f t="shared" si="10"/>
        <v/>
      </c>
      <c r="BJ13" s="257" t="str">
        <f t="shared" si="10"/>
        <v/>
      </c>
      <c r="BK13" s="257" t="str">
        <f t="shared" si="10"/>
        <v/>
      </c>
      <c r="BL13" s="257" t="str">
        <f t="shared" si="10"/>
        <v/>
      </c>
      <c r="BM13" s="257" t="str">
        <f t="shared" si="10"/>
        <v/>
      </c>
      <c r="BN13" s="257" t="str">
        <f t="shared" si="10"/>
        <v/>
      </c>
      <c r="BO13" s="257" t="str">
        <f t="shared" si="10"/>
        <v/>
      </c>
      <c r="BP13" s="257" t="str">
        <f t="shared" si="10"/>
        <v/>
      </c>
      <c r="BT13" s="110" t="s">
        <v>10</v>
      </c>
      <c r="BU13" s="26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V13" s="1" t="s">
        <v>195</v>
      </c>
      <c r="CW13" s="1" t="s">
        <v>220</v>
      </c>
      <c r="CX13" s="1" t="str">
        <f t="shared" si="0"/>
        <v xml:space="preserve"> ELEVE11</v>
      </c>
      <c r="CY13" s="1">
        <f t="shared" si="1"/>
        <v>0</v>
      </c>
      <c r="CZ13" s="1">
        <f t="shared" si="2"/>
        <v>0</v>
      </c>
      <c r="DA13" s="1">
        <f t="shared" si="3"/>
        <v>0</v>
      </c>
      <c r="DB13" s="1">
        <f t="shared" si="4"/>
        <v>0</v>
      </c>
      <c r="DC13" s="1">
        <f t="shared" si="5"/>
        <v>0</v>
      </c>
      <c r="DD13" s="1">
        <f t="shared" si="6"/>
        <v>0</v>
      </c>
      <c r="DE13" s="1">
        <f t="shared" si="7"/>
        <v>0</v>
      </c>
      <c r="DF13" s="1">
        <f t="shared" si="8"/>
        <v>0</v>
      </c>
      <c r="DG13" s="1">
        <f t="shared" si="9"/>
        <v>0</v>
      </c>
    </row>
    <row r="14" spans="1:111" ht="15.75" thickBot="1">
      <c r="A14" s="237" t="s">
        <v>96</v>
      </c>
      <c r="B14" s="150" t="s">
        <v>11</v>
      </c>
      <c r="C14" s="17" t="s">
        <v>20</v>
      </c>
      <c r="D14" s="102"/>
      <c r="E14" s="46"/>
      <c r="F14" s="53"/>
      <c r="G14" s="15"/>
      <c r="H14" s="46"/>
      <c r="I14" s="53"/>
      <c r="J14" s="15"/>
      <c r="K14" s="46"/>
      <c r="L14" s="53"/>
      <c r="M14" s="15"/>
      <c r="N14" s="46"/>
      <c r="O14" s="53"/>
      <c r="P14" s="15"/>
      <c r="Q14" s="46"/>
      <c r="R14" s="53"/>
      <c r="S14" s="15"/>
      <c r="T14" s="46"/>
      <c r="U14" s="53"/>
      <c r="V14" s="15"/>
      <c r="W14" s="46"/>
      <c r="X14" s="53"/>
      <c r="Y14" s="15"/>
      <c r="Z14" s="46"/>
      <c r="AA14" s="53"/>
      <c r="AB14" s="15"/>
      <c r="AC14" s="46"/>
      <c r="AD14" s="255"/>
      <c r="AE14" s="35"/>
      <c r="AF14" s="34"/>
      <c r="AG14" s="34"/>
      <c r="AH14" s="23"/>
      <c r="AI14" s="23"/>
      <c r="AJ14" s="23"/>
      <c r="AK14" s="23"/>
      <c r="AL14" s="23"/>
      <c r="AM14" s="23"/>
      <c r="AN14" s="23"/>
      <c r="AP14" s="150" t="s">
        <v>11</v>
      </c>
      <c r="AQ14" s="257" t="str">
        <f>IF(D14="","",IF(OR(D14=A14,D14="Ac"),"A",IF(D14="NA","NA","E")))</f>
        <v/>
      </c>
      <c r="AR14" s="257" t="str">
        <f t="shared" si="10"/>
        <v/>
      </c>
      <c r="AS14" s="257" t="str">
        <f t="shared" si="10"/>
        <v/>
      </c>
      <c r="AT14" s="257" t="str">
        <f t="shared" si="10"/>
        <v/>
      </c>
      <c r="AU14" s="257" t="str">
        <f t="shared" si="10"/>
        <v/>
      </c>
      <c r="AV14" s="257" t="str">
        <f t="shared" si="10"/>
        <v/>
      </c>
      <c r="AW14" s="257" t="str">
        <f t="shared" si="10"/>
        <v/>
      </c>
      <c r="AX14" s="257" t="str">
        <f t="shared" si="10"/>
        <v/>
      </c>
      <c r="AY14" s="257" t="str">
        <f t="shared" si="10"/>
        <v/>
      </c>
      <c r="AZ14" s="257" t="str">
        <f t="shared" si="10"/>
        <v/>
      </c>
      <c r="BA14" s="257" t="str">
        <f t="shared" si="10"/>
        <v/>
      </c>
      <c r="BB14" s="257" t="str">
        <f t="shared" si="10"/>
        <v/>
      </c>
      <c r="BC14" s="257" t="str">
        <f t="shared" si="10"/>
        <v/>
      </c>
      <c r="BD14" s="257" t="str">
        <f t="shared" si="10"/>
        <v/>
      </c>
      <c r="BE14" s="257" t="str">
        <f t="shared" si="10"/>
        <v/>
      </c>
      <c r="BF14" s="257" t="str">
        <f t="shared" si="10"/>
        <v/>
      </c>
      <c r="BG14" s="257" t="str">
        <f t="shared" si="10"/>
        <v/>
      </c>
      <c r="BH14" s="257" t="str">
        <f t="shared" si="10"/>
        <v/>
      </c>
      <c r="BI14" s="257" t="str">
        <f t="shared" si="10"/>
        <v/>
      </c>
      <c r="BJ14" s="257" t="str">
        <f t="shared" si="10"/>
        <v/>
      </c>
      <c r="BK14" s="257" t="str">
        <f t="shared" si="10"/>
        <v/>
      </c>
      <c r="BL14" s="257" t="str">
        <f t="shared" si="10"/>
        <v/>
      </c>
      <c r="BM14" s="257" t="str">
        <f t="shared" si="10"/>
        <v/>
      </c>
      <c r="BN14" s="257" t="str">
        <f t="shared" si="10"/>
        <v/>
      </c>
      <c r="BO14" s="257" t="str">
        <f t="shared" si="10"/>
        <v/>
      </c>
      <c r="BP14" s="257" t="str">
        <f t="shared" si="10"/>
        <v/>
      </c>
      <c r="BT14" s="150" t="s">
        <v>11</v>
      </c>
      <c r="BU14" s="26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V14" s="1" t="s">
        <v>196</v>
      </c>
      <c r="CW14" s="1" t="s">
        <v>221</v>
      </c>
      <c r="CX14" s="1" t="str">
        <f t="shared" si="0"/>
        <v xml:space="preserve"> ELEVE12</v>
      </c>
      <c r="CY14" s="1">
        <f t="shared" si="1"/>
        <v>0</v>
      </c>
      <c r="CZ14" s="1">
        <f t="shared" si="2"/>
        <v>0</v>
      </c>
      <c r="DA14" s="1">
        <f t="shared" si="3"/>
        <v>0</v>
      </c>
      <c r="DB14" s="1">
        <f t="shared" si="4"/>
        <v>0</v>
      </c>
      <c r="DC14" s="1">
        <f t="shared" si="5"/>
        <v>0</v>
      </c>
      <c r="DD14" s="1">
        <f t="shared" si="6"/>
        <v>0</v>
      </c>
      <c r="DE14" s="1">
        <f t="shared" si="7"/>
        <v>0</v>
      </c>
      <c r="DF14" s="1">
        <f t="shared" si="8"/>
        <v>0</v>
      </c>
      <c r="DG14" s="1">
        <f t="shared" si="9"/>
        <v>0</v>
      </c>
    </row>
    <row r="15" spans="1:111">
      <c r="A15" s="238" t="s">
        <v>94</v>
      </c>
      <c r="B15" s="112" t="s">
        <v>12</v>
      </c>
      <c r="C15" s="17" t="s">
        <v>20</v>
      </c>
      <c r="D15" s="40"/>
      <c r="E15" s="47"/>
      <c r="F15" s="54"/>
      <c r="G15" s="40"/>
      <c r="H15" s="47"/>
      <c r="I15" s="54"/>
      <c r="J15" s="40"/>
      <c r="K15" s="47"/>
      <c r="L15" s="54"/>
      <c r="M15" s="40"/>
      <c r="N15" s="47"/>
      <c r="O15" s="54"/>
      <c r="P15" s="40"/>
      <c r="Q15" s="47"/>
      <c r="R15" s="54"/>
      <c r="S15" s="40"/>
      <c r="T15" s="47"/>
      <c r="U15" s="54"/>
      <c r="V15" s="40"/>
      <c r="W15" s="47"/>
      <c r="X15" s="54"/>
      <c r="Y15" s="40"/>
      <c r="Z15" s="47"/>
      <c r="AA15" s="54"/>
      <c r="AB15" s="40"/>
      <c r="AC15" s="47"/>
      <c r="AD15" s="255"/>
      <c r="AE15" s="35"/>
      <c r="AF15" s="34"/>
      <c r="AG15" s="34"/>
      <c r="AH15" s="23"/>
      <c r="AI15" s="23"/>
      <c r="AJ15" s="23"/>
      <c r="AK15" s="23"/>
      <c r="AL15" s="23"/>
      <c r="AM15" s="23"/>
      <c r="AN15" s="23"/>
      <c r="AP15" s="112" t="s">
        <v>12</v>
      </c>
      <c r="AQ15" s="257" t="str">
        <f>IF(D15="","",IF(OR(D15=A15,D15="Ac"),"A",IF(D15="NA","NA","E")))</f>
        <v/>
      </c>
      <c r="AR15" s="257" t="str">
        <f t="shared" si="10"/>
        <v/>
      </c>
      <c r="AS15" s="257" t="str">
        <f t="shared" si="10"/>
        <v/>
      </c>
      <c r="AT15" s="257" t="str">
        <f t="shared" si="10"/>
        <v/>
      </c>
      <c r="AU15" s="257" t="str">
        <f t="shared" si="10"/>
        <v/>
      </c>
      <c r="AV15" s="257" t="str">
        <f t="shared" si="10"/>
        <v/>
      </c>
      <c r="AW15" s="257" t="str">
        <f t="shared" si="10"/>
        <v/>
      </c>
      <c r="AX15" s="257" t="str">
        <f t="shared" si="10"/>
        <v/>
      </c>
      <c r="AY15" s="257" t="str">
        <f t="shared" si="10"/>
        <v/>
      </c>
      <c r="AZ15" s="257" t="str">
        <f t="shared" si="10"/>
        <v/>
      </c>
      <c r="BA15" s="257" t="str">
        <f t="shared" si="10"/>
        <v/>
      </c>
      <c r="BB15" s="257" t="str">
        <f t="shared" si="10"/>
        <v/>
      </c>
      <c r="BC15" s="257" t="str">
        <f t="shared" si="10"/>
        <v/>
      </c>
      <c r="BD15" s="257" t="str">
        <f t="shared" si="10"/>
        <v/>
      </c>
      <c r="BE15" s="257" t="str">
        <f t="shared" si="10"/>
        <v/>
      </c>
      <c r="BF15" s="257" t="str">
        <f t="shared" si="10"/>
        <v/>
      </c>
      <c r="BG15" s="257" t="str">
        <f t="shared" si="10"/>
        <v/>
      </c>
      <c r="BH15" s="257" t="str">
        <f t="shared" si="10"/>
        <v/>
      </c>
      <c r="BI15" s="257" t="str">
        <f t="shared" si="10"/>
        <v/>
      </c>
      <c r="BJ15" s="257" t="str">
        <f t="shared" si="10"/>
        <v/>
      </c>
      <c r="BK15" s="257" t="str">
        <f t="shared" si="10"/>
        <v/>
      </c>
      <c r="BL15" s="257" t="str">
        <f t="shared" si="10"/>
        <v/>
      </c>
      <c r="BM15" s="257" t="str">
        <f t="shared" si="10"/>
        <v/>
      </c>
      <c r="BN15" s="257" t="str">
        <f t="shared" si="10"/>
        <v/>
      </c>
      <c r="BO15" s="257" t="str">
        <f t="shared" si="10"/>
        <v/>
      </c>
      <c r="BP15" s="257" t="str">
        <f t="shared" si="10"/>
        <v/>
      </c>
      <c r="BT15" s="112" t="s">
        <v>12</v>
      </c>
      <c r="BU15" s="267">
        <f>(COUNTIFS(AQ15:AQ21,"a"))/COUNTA(AQ15:AQ21)*100</f>
        <v>0</v>
      </c>
      <c r="BV15" s="227">
        <f t="shared" ref="BV15:CT15" si="12">(COUNTIFS(AR15:AR21,"a"))/COUNTA(AR15:AR21)*100</f>
        <v>0</v>
      </c>
      <c r="BW15" s="227">
        <f t="shared" si="12"/>
        <v>0</v>
      </c>
      <c r="BX15" s="227">
        <f t="shared" si="12"/>
        <v>0</v>
      </c>
      <c r="BY15" s="227">
        <f t="shared" si="12"/>
        <v>0</v>
      </c>
      <c r="BZ15" s="227">
        <f t="shared" si="12"/>
        <v>0</v>
      </c>
      <c r="CA15" s="227">
        <f t="shared" si="12"/>
        <v>0</v>
      </c>
      <c r="CB15" s="227">
        <f t="shared" si="12"/>
        <v>0</v>
      </c>
      <c r="CC15" s="227">
        <f t="shared" si="12"/>
        <v>0</v>
      </c>
      <c r="CD15" s="227">
        <f t="shared" si="12"/>
        <v>0</v>
      </c>
      <c r="CE15" s="227">
        <f t="shared" si="12"/>
        <v>0</v>
      </c>
      <c r="CF15" s="227">
        <f t="shared" si="12"/>
        <v>0</v>
      </c>
      <c r="CG15" s="227">
        <f t="shared" si="12"/>
        <v>0</v>
      </c>
      <c r="CH15" s="227">
        <f t="shared" si="12"/>
        <v>0</v>
      </c>
      <c r="CI15" s="227">
        <f t="shared" si="12"/>
        <v>0</v>
      </c>
      <c r="CJ15" s="227">
        <f t="shared" si="12"/>
        <v>0</v>
      </c>
      <c r="CK15" s="227">
        <f t="shared" si="12"/>
        <v>0</v>
      </c>
      <c r="CL15" s="227">
        <f t="shared" si="12"/>
        <v>0</v>
      </c>
      <c r="CM15" s="227">
        <f t="shared" si="12"/>
        <v>0</v>
      </c>
      <c r="CN15" s="227">
        <f t="shared" si="12"/>
        <v>0</v>
      </c>
      <c r="CO15" s="227">
        <f t="shared" si="12"/>
        <v>0</v>
      </c>
      <c r="CP15" s="227">
        <f t="shared" si="12"/>
        <v>0</v>
      </c>
      <c r="CQ15" s="227">
        <f t="shared" si="12"/>
        <v>0</v>
      </c>
      <c r="CR15" s="227">
        <f t="shared" si="12"/>
        <v>0</v>
      </c>
      <c r="CS15" s="227">
        <f t="shared" si="12"/>
        <v>0</v>
      </c>
      <c r="CT15" s="227">
        <f t="shared" si="12"/>
        <v>0</v>
      </c>
      <c r="CV15" s="1" t="s">
        <v>197</v>
      </c>
      <c r="CW15" s="1" t="s">
        <v>222</v>
      </c>
      <c r="CX15" s="1" t="str">
        <f t="shared" si="0"/>
        <v xml:space="preserve"> ELEVE13</v>
      </c>
      <c r="CY15" s="1">
        <f t="shared" si="1"/>
        <v>0</v>
      </c>
      <c r="CZ15" s="1">
        <f t="shared" si="2"/>
        <v>0</v>
      </c>
      <c r="DA15" s="1">
        <f t="shared" si="3"/>
        <v>0</v>
      </c>
      <c r="DB15" s="1">
        <f t="shared" si="4"/>
        <v>0</v>
      </c>
      <c r="DC15" s="1">
        <f t="shared" si="5"/>
        <v>0</v>
      </c>
      <c r="DD15" s="1">
        <f t="shared" si="6"/>
        <v>0</v>
      </c>
      <c r="DE15" s="1">
        <f t="shared" si="7"/>
        <v>0</v>
      </c>
      <c r="DF15" s="1">
        <f t="shared" si="8"/>
        <v>0</v>
      </c>
      <c r="DG15" s="1">
        <f t="shared" si="9"/>
        <v>0</v>
      </c>
    </row>
    <row r="16" spans="1:111">
      <c r="A16" s="238" t="s">
        <v>95</v>
      </c>
      <c r="B16" s="111" t="s">
        <v>13</v>
      </c>
      <c r="C16" s="17" t="s">
        <v>20</v>
      </c>
      <c r="D16" s="42"/>
      <c r="E16" s="49"/>
      <c r="F16" s="56"/>
      <c r="G16" s="42"/>
      <c r="H16" s="49"/>
      <c r="I16" s="56"/>
      <c r="J16" s="42"/>
      <c r="K16" s="49"/>
      <c r="L16" s="56"/>
      <c r="M16" s="42"/>
      <c r="N16" s="49"/>
      <c r="O16" s="56"/>
      <c r="P16" s="42"/>
      <c r="Q16" s="49"/>
      <c r="R16" s="56"/>
      <c r="S16" s="42"/>
      <c r="T16" s="49"/>
      <c r="U16" s="56"/>
      <c r="V16" s="42"/>
      <c r="W16" s="49"/>
      <c r="X16" s="56"/>
      <c r="Y16" s="42"/>
      <c r="Z16" s="49"/>
      <c r="AA16" s="56"/>
      <c r="AB16" s="42"/>
      <c r="AC16" s="49"/>
      <c r="AD16" s="255"/>
      <c r="AE16" s="35"/>
      <c r="AF16" s="34"/>
      <c r="AG16" s="34"/>
      <c r="AH16" s="23"/>
      <c r="AI16" s="23"/>
      <c r="AJ16" s="23"/>
      <c r="AK16" s="23"/>
      <c r="AL16" s="23"/>
      <c r="AM16" s="23"/>
      <c r="AN16" s="23"/>
      <c r="AP16" s="111" t="s">
        <v>13</v>
      </c>
      <c r="AQ16" s="257" t="str">
        <f>IF(D16="","",IF(OR(D16=A16,D16="Ac"),"A",IF(D16="NA","NA","E")))</f>
        <v/>
      </c>
      <c r="AR16" s="257" t="str">
        <f t="shared" si="10"/>
        <v/>
      </c>
      <c r="AS16" s="257" t="str">
        <f t="shared" si="10"/>
        <v/>
      </c>
      <c r="AT16" s="257" t="str">
        <f t="shared" si="10"/>
        <v/>
      </c>
      <c r="AU16" s="257" t="str">
        <f t="shared" si="10"/>
        <v/>
      </c>
      <c r="AV16" s="257" t="str">
        <f t="shared" si="10"/>
        <v/>
      </c>
      <c r="AW16" s="257" t="str">
        <f t="shared" si="10"/>
        <v/>
      </c>
      <c r="AX16" s="257" t="str">
        <f t="shared" si="10"/>
        <v/>
      </c>
      <c r="AY16" s="257" t="str">
        <f t="shared" si="10"/>
        <v/>
      </c>
      <c r="AZ16" s="257" t="str">
        <f t="shared" si="10"/>
        <v/>
      </c>
      <c r="BA16" s="257" t="str">
        <f t="shared" si="10"/>
        <v/>
      </c>
      <c r="BB16" s="257" t="str">
        <f t="shared" si="10"/>
        <v/>
      </c>
      <c r="BC16" s="257" t="str">
        <f t="shared" si="10"/>
        <v/>
      </c>
      <c r="BD16" s="257" t="str">
        <f t="shared" si="10"/>
        <v/>
      </c>
      <c r="BE16" s="257" t="str">
        <f t="shared" si="10"/>
        <v/>
      </c>
      <c r="BF16" s="257" t="str">
        <f t="shared" si="10"/>
        <v/>
      </c>
      <c r="BG16" s="257" t="str">
        <f t="shared" si="10"/>
        <v/>
      </c>
      <c r="BH16" s="257" t="str">
        <f t="shared" si="10"/>
        <v/>
      </c>
      <c r="BI16" s="257" t="str">
        <f t="shared" si="10"/>
        <v/>
      </c>
      <c r="BJ16" s="257" t="str">
        <f t="shared" si="10"/>
        <v/>
      </c>
      <c r="BK16" s="257" t="str">
        <f t="shared" si="10"/>
        <v/>
      </c>
      <c r="BL16" s="257" t="str">
        <f t="shared" si="10"/>
        <v/>
      </c>
      <c r="BM16" s="257" t="str">
        <f t="shared" si="10"/>
        <v/>
      </c>
      <c r="BN16" s="257" t="str">
        <f t="shared" si="10"/>
        <v/>
      </c>
      <c r="BO16" s="257" t="str">
        <f t="shared" si="10"/>
        <v/>
      </c>
      <c r="BP16" s="257" t="str">
        <f t="shared" si="10"/>
        <v/>
      </c>
      <c r="BT16" s="111" t="s">
        <v>13</v>
      </c>
      <c r="BU16" s="26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V16" s="1" t="s">
        <v>198</v>
      </c>
      <c r="CW16" s="1" t="s">
        <v>223</v>
      </c>
      <c r="CX16" s="1" t="str">
        <f t="shared" si="0"/>
        <v xml:space="preserve"> ELEVE14</v>
      </c>
      <c r="CY16" s="1">
        <f t="shared" si="1"/>
        <v>0</v>
      </c>
      <c r="CZ16" s="1">
        <f t="shared" si="2"/>
        <v>0</v>
      </c>
      <c r="DA16" s="1">
        <f t="shared" si="3"/>
        <v>0</v>
      </c>
      <c r="DB16" s="1">
        <f t="shared" si="4"/>
        <v>0</v>
      </c>
      <c r="DC16" s="1">
        <f t="shared" si="5"/>
        <v>0</v>
      </c>
      <c r="DD16" s="1">
        <f t="shared" si="6"/>
        <v>0</v>
      </c>
      <c r="DE16" s="1">
        <f t="shared" si="7"/>
        <v>0</v>
      </c>
      <c r="DF16" s="1">
        <f t="shared" si="8"/>
        <v>0</v>
      </c>
      <c r="DG16" s="1">
        <f t="shared" si="9"/>
        <v>0</v>
      </c>
    </row>
    <row r="17" spans="1:111">
      <c r="A17" s="239" t="s">
        <v>95</v>
      </c>
      <c r="B17" s="111" t="s">
        <v>14</v>
      </c>
      <c r="C17" s="18" t="s">
        <v>20</v>
      </c>
      <c r="D17" s="16"/>
      <c r="E17" s="50"/>
      <c r="F17" s="57"/>
      <c r="G17" s="16"/>
      <c r="H17" s="50"/>
      <c r="I17" s="57"/>
      <c r="J17" s="16"/>
      <c r="K17" s="50"/>
      <c r="L17" s="57"/>
      <c r="M17" s="16"/>
      <c r="N17" s="50"/>
      <c r="O17" s="57"/>
      <c r="P17" s="16"/>
      <c r="Q17" s="50"/>
      <c r="R17" s="57"/>
      <c r="S17" s="16"/>
      <c r="T17" s="50"/>
      <c r="U17" s="57"/>
      <c r="V17" s="16"/>
      <c r="W17" s="50"/>
      <c r="X17" s="57"/>
      <c r="Y17" s="16"/>
      <c r="Z17" s="50"/>
      <c r="AA17" s="57"/>
      <c r="AB17" s="16"/>
      <c r="AC17" s="50"/>
      <c r="AD17" s="255"/>
      <c r="AE17" s="35"/>
      <c r="AF17" s="34"/>
      <c r="AG17" s="34"/>
      <c r="AH17" s="23"/>
      <c r="AI17" s="23"/>
      <c r="AJ17" s="23"/>
      <c r="AK17" s="23"/>
      <c r="AL17" s="23"/>
      <c r="AM17" s="23"/>
      <c r="AN17" s="23"/>
      <c r="AP17" s="111" t="s">
        <v>14</v>
      </c>
      <c r="AQ17" s="257" t="str">
        <f>IF(D17="","",IF(OR(D17=A17,D17="Ac"),"A",IF(D17="NA","NA","E")))</f>
        <v/>
      </c>
      <c r="AR17" s="257" t="str">
        <f t="shared" si="10"/>
        <v/>
      </c>
      <c r="AS17" s="257" t="str">
        <f t="shared" si="10"/>
        <v/>
      </c>
      <c r="AT17" s="257" t="str">
        <f t="shared" si="10"/>
        <v/>
      </c>
      <c r="AU17" s="257" t="str">
        <f t="shared" si="10"/>
        <v/>
      </c>
      <c r="AV17" s="257" t="str">
        <f t="shared" si="10"/>
        <v/>
      </c>
      <c r="AW17" s="257" t="str">
        <f t="shared" si="10"/>
        <v/>
      </c>
      <c r="AX17" s="257" t="str">
        <f t="shared" si="10"/>
        <v/>
      </c>
      <c r="AY17" s="257" t="str">
        <f t="shared" si="10"/>
        <v/>
      </c>
      <c r="AZ17" s="257" t="str">
        <f t="shared" si="10"/>
        <v/>
      </c>
      <c r="BA17" s="257" t="str">
        <f t="shared" si="10"/>
        <v/>
      </c>
      <c r="BB17" s="257" t="str">
        <f t="shared" si="10"/>
        <v/>
      </c>
      <c r="BC17" s="257" t="str">
        <f t="shared" si="10"/>
        <v/>
      </c>
      <c r="BD17" s="257" t="str">
        <f t="shared" si="10"/>
        <v/>
      </c>
      <c r="BE17" s="257" t="str">
        <f t="shared" si="10"/>
        <v/>
      </c>
      <c r="BF17" s="257" t="str">
        <f t="shared" si="10"/>
        <v/>
      </c>
      <c r="BG17" s="257" t="str">
        <f t="shared" si="10"/>
        <v/>
      </c>
      <c r="BH17" s="257" t="str">
        <f t="shared" si="10"/>
        <v/>
      </c>
      <c r="BI17" s="257" t="str">
        <f t="shared" si="10"/>
        <v/>
      </c>
      <c r="BJ17" s="257" t="str">
        <f t="shared" si="10"/>
        <v/>
      </c>
      <c r="BK17" s="257" t="str">
        <f t="shared" si="10"/>
        <v/>
      </c>
      <c r="BL17" s="257" t="str">
        <f t="shared" si="10"/>
        <v/>
      </c>
      <c r="BM17" s="257" t="str">
        <f t="shared" si="10"/>
        <v/>
      </c>
      <c r="BN17" s="257" t="str">
        <f t="shared" si="10"/>
        <v/>
      </c>
      <c r="BO17" s="257" t="str">
        <f t="shared" si="10"/>
        <v/>
      </c>
      <c r="BP17" s="257" t="str">
        <f t="shared" si="10"/>
        <v/>
      </c>
      <c r="BT17" s="111" t="s">
        <v>14</v>
      </c>
      <c r="BU17" s="26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V17" s="1" t="s">
        <v>199</v>
      </c>
      <c r="CW17" s="1" t="s">
        <v>224</v>
      </c>
      <c r="CX17" s="1" t="str">
        <f>IFERROR(INDEX($BU$3:$CT$3,,ROW()-ROW(CX$3)+1),"")</f>
        <v xml:space="preserve"> ELEVE15</v>
      </c>
      <c r="CY17" s="1">
        <f t="shared" si="1"/>
        <v>0</v>
      </c>
      <c r="CZ17" s="1">
        <f t="shared" si="2"/>
        <v>0</v>
      </c>
      <c r="DA17" s="1">
        <f t="shared" si="3"/>
        <v>0</v>
      </c>
      <c r="DB17" s="1">
        <f t="shared" si="4"/>
        <v>0</v>
      </c>
      <c r="DC17" s="1">
        <f t="shared" si="5"/>
        <v>0</v>
      </c>
      <c r="DD17" s="1">
        <f t="shared" si="6"/>
        <v>0</v>
      </c>
      <c r="DE17" s="1">
        <f t="shared" si="7"/>
        <v>0</v>
      </c>
      <c r="DF17" s="1">
        <f t="shared" si="8"/>
        <v>0</v>
      </c>
      <c r="DG17" s="1">
        <f t="shared" si="9"/>
        <v>0</v>
      </c>
    </row>
    <row r="18" spans="1:111">
      <c r="A18" s="238" t="s">
        <v>96</v>
      </c>
      <c r="B18" s="111" t="s">
        <v>15</v>
      </c>
      <c r="C18" s="19" t="s">
        <v>20</v>
      </c>
      <c r="D18" s="43"/>
      <c r="E18" s="51"/>
      <c r="F18" s="58"/>
      <c r="G18" s="43"/>
      <c r="H18" s="51"/>
      <c r="I18" s="58"/>
      <c r="J18" s="43"/>
      <c r="K18" s="51"/>
      <c r="L18" s="58"/>
      <c r="M18" s="43"/>
      <c r="N18" s="51"/>
      <c r="O18" s="58"/>
      <c r="P18" s="43"/>
      <c r="Q18" s="51"/>
      <c r="R18" s="58"/>
      <c r="S18" s="43"/>
      <c r="T18" s="51"/>
      <c r="U18" s="58"/>
      <c r="V18" s="43"/>
      <c r="W18" s="51"/>
      <c r="X18" s="58"/>
      <c r="Y18" s="43"/>
      <c r="Z18" s="51"/>
      <c r="AA18" s="58"/>
      <c r="AB18" s="43"/>
      <c r="AC18" s="51"/>
      <c r="AD18" s="255"/>
      <c r="AE18" s="36"/>
      <c r="AF18" s="34"/>
      <c r="AG18" s="34"/>
      <c r="AH18" s="23"/>
      <c r="AI18" s="23"/>
      <c r="AJ18" s="23"/>
      <c r="AK18" s="23"/>
      <c r="AL18" s="23"/>
      <c r="AM18" s="23"/>
      <c r="AN18" s="23"/>
      <c r="AP18" s="111" t="s">
        <v>15</v>
      </c>
      <c r="AQ18" s="257" t="str">
        <f>IF(D18="","",IF(OR(D18=A18,D18="Ac"),"A",IF(D18="NA","NA","E")))</f>
        <v/>
      </c>
      <c r="AR18" s="257" t="str">
        <f t="shared" si="10"/>
        <v/>
      </c>
      <c r="AS18" s="257" t="str">
        <f t="shared" si="10"/>
        <v/>
      </c>
      <c r="AT18" s="257" t="str">
        <f t="shared" si="10"/>
        <v/>
      </c>
      <c r="AU18" s="257" t="str">
        <f t="shared" si="10"/>
        <v/>
      </c>
      <c r="AV18" s="257" t="str">
        <f t="shared" si="10"/>
        <v/>
      </c>
      <c r="AW18" s="257" t="str">
        <f t="shared" si="10"/>
        <v/>
      </c>
      <c r="AX18" s="257" t="str">
        <f t="shared" si="10"/>
        <v/>
      </c>
      <c r="AY18" s="257" t="str">
        <f t="shared" si="10"/>
        <v/>
      </c>
      <c r="AZ18" s="257" t="str">
        <f t="shared" si="10"/>
        <v/>
      </c>
      <c r="BA18" s="257" t="str">
        <f t="shared" si="10"/>
        <v/>
      </c>
      <c r="BB18" s="257" t="str">
        <f t="shared" si="10"/>
        <v/>
      </c>
      <c r="BC18" s="257" t="str">
        <f t="shared" si="10"/>
        <v/>
      </c>
      <c r="BD18" s="257" t="str">
        <f t="shared" si="10"/>
        <v/>
      </c>
      <c r="BE18" s="257" t="str">
        <f t="shared" si="10"/>
        <v/>
      </c>
      <c r="BF18" s="257" t="str">
        <f t="shared" si="10"/>
        <v/>
      </c>
      <c r="BG18" s="257" t="str">
        <f t="shared" si="10"/>
        <v/>
      </c>
      <c r="BH18" s="257" t="str">
        <f t="shared" si="10"/>
        <v/>
      </c>
      <c r="BI18" s="257" t="str">
        <f t="shared" si="10"/>
        <v/>
      </c>
      <c r="BJ18" s="257" t="str">
        <f t="shared" si="10"/>
        <v/>
      </c>
      <c r="BK18" s="257" t="str">
        <f t="shared" si="10"/>
        <v/>
      </c>
      <c r="BL18" s="257" t="str">
        <f t="shared" si="10"/>
        <v/>
      </c>
      <c r="BM18" s="257" t="str">
        <f t="shared" si="10"/>
        <v/>
      </c>
      <c r="BN18" s="257" t="str">
        <f t="shared" si="10"/>
        <v/>
      </c>
      <c r="BO18" s="257" t="str">
        <f t="shared" si="10"/>
        <v/>
      </c>
      <c r="BP18" s="257" t="str">
        <f t="shared" si="10"/>
        <v/>
      </c>
      <c r="BT18" s="111" t="s">
        <v>15</v>
      </c>
      <c r="BU18" s="26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V18" s="1" t="s">
        <v>200</v>
      </c>
      <c r="CW18" s="1" t="s">
        <v>225</v>
      </c>
      <c r="CX18" s="1" t="str">
        <f t="shared" ref="CX18:CX29" si="13">IFERROR(INDEX($BU$3:$CT$3,,ROW()-ROW(CX$3)+1),"")</f>
        <v xml:space="preserve"> ELEVE16</v>
      </c>
      <c r="CY18" s="1">
        <f t="shared" si="1"/>
        <v>0</v>
      </c>
      <c r="CZ18" s="1">
        <f t="shared" si="2"/>
        <v>0</v>
      </c>
      <c r="DA18" s="1">
        <f t="shared" si="3"/>
        <v>0</v>
      </c>
      <c r="DB18" s="1">
        <f t="shared" si="4"/>
        <v>0</v>
      </c>
      <c r="DC18" s="1">
        <f t="shared" si="5"/>
        <v>0</v>
      </c>
      <c r="DD18" s="1">
        <f t="shared" si="6"/>
        <v>0</v>
      </c>
      <c r="DE18" s="1">
        <f t="shared" si="7"/>
        <v>0</v>
      </c>
      <c r="DF18" s="1">
        <f t="shared" si="8"/>
        <v>0</v>
      </c>
      <c r="DG18" s="1">
        <f t="shared" si="9"/>
        <v>0</v>
      </c>
    </row>
    <row r="19" spans="1:111">
      <c r="A19" s="237" t="s">
        <v>94</v>
      </c>
      <c r="B19" s="111" t="s">
        <v>16</v>
      </c>
      <c r="C19" s="20" t="s">
        <v>20</v>
      </c>
      <c r="D19" s="42"/>
      <c r="E19" s="49"/>
      <c r="F19" s="56"/>
      <c r="G19" s="42"/>
      <c r="H19" s="49"/>
      <c r="I19" s="56"/>
      <c r="J19" s="42"/>
      <c r="K19" s="49"/>
      <c r="L19" s="56"/>
      <c r="M19" s="42"/>
      <c r="N19" s="49"/>
      <c r="O19" s="56"/>
      <c r="P19" s="42"/>
      <c r="Q19" s="49"/>
      <c r="R19" s="56"/>
      <c r="S19" s="42"/>
      <c r="T19" s="49"/>
      <c r="U19" s="56"/>
      <c r="V19" s="42"/>
      <c r="W19" s="49"/>
      <c r="X19" s="56"/>
      <c r="Y19" s="42"/>
      <c r="Z19" s="49"/>
      <c r="AA19" s="56"/>
      <c r="AB19" s="42"/>
      <c r="AC19" s="49"/>
      <c r="AD19" s="255"/>
      <c r="AE19" s="35"/>
      <c r="AF19" s="34"/>
      <c r="AG19" s="34"/>
      <c r="AH19" s="23"/>
      <c r="AI19" s="23"/>
      <c r="AJ19" s="23"/>
      <c r="AK19" s="23"/>
      <c r="AL19" s="23"/>
      <c r="AM19" s="23"/>
      <c r="AN19" s="23"/>
      <c r="AP19" s="111" t="s">
        <v>16</v>
      </c>
      <c r="AQ19" s="257" t="str">
        <f>IF(D19="","",IF(OR(D19=A19,D19="Ac"),"A",IF(D19="NA","NA","E")))</f>
        <v/>
      </c>
      <c r="AR19" s="257" t="str">
        <f t="shared" si="10"/>
        <v/>
      </c>
      <c r="AS19" s="257" t="str">
        <f t="shared" si="10"/>
        <v/>
      </c>
      <c r="AT19" s="257" t="str">
        <f t="shared" si="10"/>
        <v/>
      </c>
      <c r="AU19" s="257" t="str">
        <f t="shared" si="10"/>
        <v/>
      </c>
      <c r="AV19" s="257" t="str">
        <f t="shared" si="10"/>
        <v/>
      </c>
      <c r="AW19" s="257" t="str">
        <f t="shared" ref="AW19:BP25" si="14">IF(J19="","",IF(OR(J19=G19,J19="Ac"),"A",IF(J19="NA","NA","E")))</f>
        <v/>
      </c>
      <c r="AX19" s="257" t="str">
        <f t="shared" si="14"/>
        <v/>
      </c>
      <c r="AY19" s="257" t="str">
        <f t="shared" si="14"/>
        <v/>
      </c>
      <c r="AZ19" s="257" t="str">
        <f t="shared" si="14"/>
        <v/>
      </c>
      <c r="BA19" s="257" t="str">
        <f t="shared" si="14"/>
        <v/>
      </c>
      <c r="BB19" s="257" t="str">
        <f t="shared" si="14"/>
        <v/>
      </c>
      <c r="BC19" s="257" t="str">
        <f t="shared" si="14"/>
        <v/>
      </c>
      <c r="BD19" s="257" t="str">
        <f t="shared" si="14"/>
        <v/>
      </c>
      <c r="BE19" s="257" t="str">
        <f t="shared" si="14"/>
        <v/>
      </c>
      <c r="BF19" s="257" t="str">
        <f t="shared" si="14"/>
        <v/>
      </c>
      <c r="BG19" s="257" t="str">
        <f t="shared" si="14"/>
        <v/>
      </c>
      <c r="BH19" s="257" t="str">
        <f t="shared" si="14"/>
        <v/>
      </c>
      <c r="BI19" s="257" t="str">
        <f t="shared" si="14"/>
        <v/>
      </c>
      <c r="BJ19" s="257" t="str">
        <f t="shared" si="14"/>
        <v/>
      </c>
      <c r="BK19" s="257" t="str">
        <f t="shared" si="14"/>
        <v/>
      </c>
      <c r="BL19" s="257" t="str">
        <f t="shared" si="14"/>
        <v/>
      </c>
      <c r="BM19" s="257" t="str">
        <f t="shared" si="14"/>
        <v/>
      </c>
      <c r="BN19" s="257" t="str">
        <f t="shared" si="14"/>
        <v/>
      </c>
      <c r="BO19" s="257" t="str">
        <f t="shared" si="14"/>
        <v/>
      </c>
      <c r="BP19" s="257" t="str">
        <f t="shared" si="14"/>
        <v/>
      </c>
      <c r="BT19" s="111" t="s">
        <v>16</v>
      </c>
      <c r="BU19" s="26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/>
      <c r="CP19" s="227"/>
      <c r="CQ19" s="227"/>
      <c r="CR19" s="227"/>
      <c r="CS19" s="227"/>
      <c r="CT19" s="227"/>
      <c r="CV19" s="1" t="s">
        <v>201</v>
      </c>
      <c r="CW19" s="1" t="s">
        <v>226</v>
      </c>
      <c r="CX19" s="1" t="str">
        <f t="shared" si="13"/>
        <v xml:space="preserve"> ELEVE17</v>
      </c>
      <c r="CY19" s="1">
        <f t="shared" si="1"/>
        <v>0</v>
      </c>
      <c r="CZ19" s="1">
        <f t="shared" si="2"/>
        <v>0</v>
      </c>
      <c r="DA19" s="1">
        <f t="shared" si="3"/>
        <v>0</v>
      </c>
      <c r="DB19" s="1">
        <f t="shared" si="4"/>
        <v>0</v>
      </c>
      <c r="DC19" s="1">
        <f t="shared" si="5"/>
        <v>0</v>
      </c>
      <c r="DD19" s="1">
        <f t="shared" si="6"/>
        <v>0</v>
      </c>
      <c r="DE19" s="1">
        <f t="shared" si="7"/>
        <v>0</v>
      </c>
      <c r="DF19" s="1">
        <f t="shared" si="8"/>
        <v>0</v>
      </c>
      <c r="DG19" s="1">
        <f t="shared" si="9"/>
        <v>0</v>
      </c>
    </row>
    <row r="20" spans="1:111">
      <c r="A20" s="238" t="s">
        <v>94</v>
      </c>
      <c r="B20" s="111" t="s">
        <v>17</v>
      </c>
      <c r="C20" s="21" t="s">
        <v>20</v>
      </c>
      <c r="D20" s="16"/>
      <c r="E20" s="50"/>
      <c r="F20" s="57"/>
      <c r="G20" s="16"/>
      <c r="H20" s="50"/>
      <c r="I20" s="57"/>
      <c r="J20" s="16"/>
      <c r="K20" s="50"/>
      <c r="L20" s="57"/>
      <c r="M20" s="16"/>
      <c r="N20" s="50"/>
      <c r="O20" s="57"/>
      <c r="P20" s="16"/>
      <c r="Q20" s="50"/>
      <c r="R20" s="57"/>
      <c r="S20" s="16"/>
      <c r="T20" s="50"/>
      <c r="U20" s="57"/>
      <c r="V20" s="16"/>
      <c r="W20" s="50"/>
      <c r="X20" s="57"/>
      <c r="Y20" s="16"/>
      <c r="Z20" s="50"/>
      <c r="AA20" s="57"/>
      <c r="AB20" s="16"/>
      <c r="AC20" s="50"/>
      <c r="AD20" s="255"/>
      <c r="AE20" s="35"/>
      <c r="AF20" s="34"/>
      <c r="AG20" s="34"/>
      <c r="AH20" s="23"/>
      <c r="AI20" s="23"/>
      <c r="AJ20" s="23"/>
      <c r="AK20" s="23"/>
      <c r="AL20" s="23"/>
      <c r="AM20" s="23"/>
      <c r="AN20" s="23"/>
      <c r="AP20" s="111" t="s">
        <v>17</v>
      </c>
      <c r="AQ20" s="257" t="str">
        <f>IF(D20="","",IF(OR(D20=A20,D20="Ac"),"A",IF(D20="NA","NA","E")))</f>
        <v/>
      </c>
      <c r="AR20" s="257" t="str">
        <f t="shared" ref="AR20:AV25" si="15">IF(E20="","",IF(OR(E20=B20,E20="Ac"),"A",IF(E20="NA","NA","E")))</f>
        <v/>
      </c>
      <c r="AS20" s="257" t="str">
        <f t="shared" si="15"/>
        <v/>
      </c>
      <c r="AT20" s="257" t="str">
        <f t="shared" si="15"/>
        <v/>
      </c>
      <c r="AU20" s="257" t="str">
        <f t="shared" si="15"/>
        <v/>
      </c>
      <c r="AV20" s="257" t="str">
        <f t="shared" si="15"/>
        <v/>
      </c>
      <c r="AW20" s="257" t="str">
        <f t="shared" si="14"/>
        <v/>
      </c>
      <c r="AX20" s="257" t="str">
        <f t="shared" si="14"/>
        <v/>
      </c>
      <c r="AY20" s="257" t="str">
        <f t="shared" si="14"/>
        <v/>
      </c>
      <c r="AZ20" s="257" t="str">
        <f t="shared" si="14"/>
        <v/>
      </c>
      <c r="BA20" s="257" t="str">
        <f t="shared" si="14"/>
        <v/>
      </c>
      <c r="BB20" s="257" t="str">
        <f t="shared" si="14"/>
        <v/>
      </c>
      <c r="BC20" s="257" t="str">
        <f t="shared" si="14"/>
        <v/>
      </c>
      <c r="BD20" s="257" t="str">
        <f t="shared" si="14"/>
        <v/>
      </c>
      <c r="BE20" s="257" t="str">
        <f t="shared" si="14"/>
        <v/>
      </c>
      <c r="BF20" s="257" t="str">
        <f t="shared" si="14"/>
        <v/>
      </c>
      <c r="BG20" s="257" t="str">
        <f t="shared" si="14"/>
        <v/>
      </c>
      <c r="BH20" s="257" t="str">
        <f t="shared" si="14"/>
        <v/>
      </c>
      <c r="BI20" s="257" t="str">
        <f t="shared" si="14"/>
        <v/>
      </c>
      <c r="BJ20" s="257" t="str">
        <f t="shared" si="14"/>
        <v/>
      </c>
      <c r="BK20" s="257" t="str">
        <f t="shared" si="14"/>
        <v/>
      </c>
      <c r="BL20" s="257" t="str">
        <f t="shared" si="14"/>
        <v/>
      </c>
      <c r="BM20" s="257" t="str">
        <f t="shared" si="14"/>
        <v/>
      </c>
      <c r="BN20" s="257" t="str">
        <f t="shared" si="14"/>
        <v/>
      </c>
      <c r="BO20" s="257" t="str">
        <f t="shared" si="14"/>
        <v/>
      </c>
      <c r="BP20" s="257" t="str">
        <f t="shared" si="14"/>
        <v/>
      </c>
      <c r="BT20" s="111" t="s">
        <v>17</v>
      </c>
      <c r="BU20" s="26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/>
      <c r="CP20" s="227"/>
      <c r="CQ20" s="227"/>
      <c r="CR20" s="227"/>
      <c r="CS20" s="227"/>
      <c r="CT20" s="227"/>
      <c r="CV20" s="1" t="s">
        <v>202</v>
      </c>
      <c r="CW20" s="1" t="s">
        <v>227</v>
      </c>
      <c r="CX20" s="1" t="str">
        <f t="shared" si="13"/>
        <v xml:space="preserve"> ELEVE18</v>
      </c>
      <c r="CY20" s="1">
        <f t="shared" si="1"/>
        <v>0</v>
      </c>
      <c r="CZ20" s="1">
        <f t="shared" si="2"/>
        <v>0</v>
      </c>
      <c r="DA20" s="1">
        <f t="shared" si="3"/>
        <v>0</v>
      </c>
      <c r="DB20" s="1">
        <f t="shared" si="4"/>
        <v>0</v>
      </c>
      <c r="DC20" s="1">
        <f t="shared" si="5"/>
        <v>0</v>
      </c>
      <c r="DD20" s="1">
        <f t="shared" si="6"/>
        <v>0</v>
      </c>
      <c r="DE20" s="1">
        <f t="shared" si="7"/>
        <v>0</v>
      </c>
      <c r="DF20" s="1">
        <f t="shared" si="8"/>
        <v>0</v>
      </c>
      <c r="DG20" s="1">
        <f t="shared" si="9"/>
        <v>0</v>
      </c>
    </row>
    <row r="21" spans="1:111" ht="15.75" thickBot="1">
      <c r="A21" s="238" t="s">
        <v>96</v>
      </c>
      <c r="B21" s="154" t="s">
        <v>18</v>
      </c>
      <c r="C21" s="17" t="s">
        <v>20</v>
      </c>
      <c r="D21" s="43"/>
      <c r="E21" s="51"/>
      <c r="F21" s="58"/>
      <c r="G21" s="43"/>
      <c r="H21" s="51"/>
      <c r="I21" s="58"/>
      <c r="J21" s="43"/>
      <c r="K21" s="51"/>
      <c r="L21" s="58"/>
      <c r="M21" s="43"/>
      <c r="N21" s="51"/>
      <c r="O21" s="58"/>
      <c r="P21" s="43"/>
      <c r="Q21" s="51"/>
      <c r="R21" s="58"/>
      <c r="S21" s="43"/>
      <c r="T21" s="51"/>
      <c r="U21" s="58"/>
      <c r="V21" s="43"/>
      <c r="W21" s="51"/>
      <c r="X21" s="58"/>
      <c r="Y21" s="43"/>
      <c r="Z21" s="51"/>
      <c r="AA21" s="58"/>
      <c r="AB21" s="43"/>
      <c r="AC21" s="51"/>
      <c r="AD21" s="255"/>
      <c r="AE21" s="35"/>
      <c r="AF21" s="34"/>
      <c r="AG21" s="34"/>
      <c r="AH21" s="23"/>
      <c r="AI21" s="23"/>
      <c r="AJ21" s="23"/>
      <c r="AK21" s="23"/>
      <c r="AL21" s="23"/>
      <c r="AM21" s="23"/>
      <c r="AN21" s="23"/>
      <c r="AP21" s="154" t="s">
        <v>18</v>
      </c>
      <c r="AQ21" s="257" t="str">
        <f>IF(D21="","",IF(OR(D21=A21,D21="Ac"),"A",IF(D21="NA","NA","E")))</f>
        <v/>
      </c>
      <c r="AR21" s="257" t="str">
        <f t="shared" si="15"/>
        <v/>
      </c>
      <c r="AS21" s="257" t="str">
        <f t="shared" si="15"/>
        <v/>
      </c>
      <c r="AT21" s="257" t="str">
        <f t="shared" si="15"/>
        <v/>
      </c>
      <c r="AU21" s="257" t="str">
        <f t="shared" si="15"/>
        <v/>
      </c>
      <c r="AV21" s="257" t="str">
        <f t="shared" si="15"/>
        <v/>
      </c>
      <c r="AW21" s="257" t="str">
        <f t="shared" si="14"/>
        <v/>
      </c>
      <c r="AX21" s="257" t="str">
        <f t="shared" si="14"/>
        <v/>
      </c>
      <c r="AY21" s="257" t="str">
        <f t="shared" si="14"/>
        <v/>
      </c>
      <c r="AZ21" s="257" t="str">
        <f t="shared" si="14"/>
        <v/>
      </c>
      <c r="BA21" s="257" t="str">
        <f t="shared" si="14"/>
        <v/>
      </c>
      <c r="BB21" s="257" t="str">
        <f t="shared" si="14"/>
        <v/>
      </c>
      <c r="BC21" s="257" t="str">
        <f t="shared" si="14"/>
        <v/>
      </c>
      <c r="BD21" s="257" t="str">
        <f t="shared" si="14"/>
        <v/>
      </c>
      <c r="BE21" s="257" t="str">
        <f t="shared" si="14"/>
        <v/>
      </c>
      <c r="BF21" s="257" t="str">
        <f t="shared" si="14"/>
        <v/>
      </c>
      <c r="BG21" s="257" t="str">
        <f t="shared" si="14"/>
        <v/>
      </c>
      <c r="BH21" s="257" t="str">
        <f t="shared" si="14"/>
        <v/>
      </c>
      <c r="BI21" s="257" t="str">
        <f t="shared" si="14"/>
        <v/>
      </c>
      <c r="BJ21" s="257" t="str">
        <f t="shared" si="14"/>
        <v/>
      </c>
      <c r="BK21" s="257" t="str">
        <f t="shared" si="14"/>
        <v/>
      </c>
      <c r="BL21" s="257" t="str">
        <f t="shared" si="14"/>
        <v/>
      </c>
      <c r="BM21" s="257" t="str">
        <f t="shared" si="14"/>
        <v/>
      </c>
      <c r="BN21" s="257" t="str">
        <f t="shared" si="14"/>
        <v/>
      </c>
      <c r="BO21" s="257" t="str">
        <f t="shared" si="14"/>
        <v/>
      </c>
      <c r="BP21" s="257" t="str">
        <f t="shared" si="14"/>
        <v/>
      </c>
      <c r="BT21" s="154" t="s">
        <v>18</v>
      </c>
      <c r="BU21" s="26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27"/>
      <c r="CV21" s="1" t="s">
        <v>203</v>
      </c>
      <c r="CW21" s="1" t="s">
        <v>228</v>
      </c>
      <c r="CX21" s="1" t="str">
        <f t="shared" si="13"/>
        <v xml:space="preserve"> ELEVE19</v>
      </c>
      <c r="CY21" s="1">
        <f t="shared" si="1"/>
        <v>0</v>
      </c>
      <c r="CZ21" s="1">
        <f t="shared" si="2"/>
        <v>0</v>
      </c>
      <c r="DA21" s="1">
        <f t="shared" si="3"/>
        <v>0</v>
      </c>
      <c r="DB21" s="1">
        <f t="shared" si="4"/>
        <v>0</v>
      </c>
      <c r="DC21" s="1">
        <f t="shared" si="5"/>
        <v>0</v>
      </c>
      <c r="DD21" s="1">
        <f t="shared" si="6"/>
        <v>0</v>
      </c>
      <c r="DE21" s="1">
        <f t="shared" si="7"/>
        <v>0</v>
      </c>
      <c r="DF21" s="1">
        <f t="shared" si="8"/>
        <v>0</v>
      </c>
      <c r="DG21" s="1">
        <f t="shared" si="9"/>
        <v>0</v>
      </c>
    </row>
    <row r="22" spans="1:111">
      <c r="A22" s="239" t="s">
        <v>94</v>
      </c>
      <c r="B22" s="152" t="s">
        <v>19</v>
      </c>
      <c r="C22" s="17" t="s">
        <v>20</v>
      </c>
      <c r="D22" s="40"/>
      <c r="E22" s="47"/>
      <c r="F22" s="54"/>
      <c r="G22" s="40"/>
      <c r="H22" s="47"/>
      <c r="I22" s="54"/>
      <c r="J22" s="40"/>
      <c r="K22" s="47"/>
      <c r="L22" s="54"/>
      <c r="M22" s="40"/>
      <c r="N22" s="47"/>
      <c r="O22" s="54"/>
      <c r="P22" s="40"/>
      <c r="Q22" s="47"/>
      <c r="R22" s="54"/>
      <c r="S22" s="40"/>
      <c r="T22" s="47"/>
      <c r="U22" s="54"/>
      <c r="V22" s="40"/>
      <c r="W22" s="47"/>
      <c r="X22" s="54"/>
      <c r="Y22" s="40"/>
      <c r="Z22" s="47"/>
      <c r="AA22" s="54"/>
      <c r="AB22" s="40"/>
      <c r="AC22" s="47"/>
      <c r="AD22" s="255"/>
      <c r="AE22" s="35"/>
      <c r="AP22" s="152" t="s">
        <v>19</v>
      </c>
      <c r="AQ22" s="257" t="str">
        <f>IF(D22="","",IF(OR(D22=A22,D22="Ac"),"A",IF(D22="NA","NA","E")))</f>
        <v/>
      </c>
      <c r="AR22" s="257" t="str">
        <f t="shared" si="15"/>
        <v/>
      </c>
      <c r="AS22" s="257" t="str">
        <f t="shared" si="15"/>
        <v/>
      </c>
      <c r="AT22" s="257" t="str">
        <f t="shared" si="15"/>
        <v/>
      </c>
      <c r="AU22" s="257" t="str">
        <f t="shared" si="15"/>
        <v/>
      </c>
      <c r="AV22" s="257" t="str">
        <f t="shared" si="15"/>
        <v/>
      </c>
      <c r="AW22" s="257" t="str">
        <f t="shared" si="14"/>
        <v/>
      </c>
      <c r="AX22" s="257" t="str">
        <f t="shared" si="14"/>
        <v/>
      </c>
      <c r="AY22" s="257" t="str">
        <f t="shared" si="14"/>
        <v/>
      </c>
      <c r="AZ22" s="257" t="str">
        <f t="shared" si="14"/>
        <v/>
      </c>
      <c r="BA22" s="257" t="str">
        <f t="shared" si="14"/>
        <v/>
      </c>
      <c r="BB22" s="257" t="str">
        <f t="shared" si="14"/>
        <v/>
      </c>
      <c r="BC22" s="257" t="str">
        <f t="shared" si="14"/>
        <v/>
      </c>
      <c r="BD22" s="257" t="str">
        <f t="shared" si="14"/>
        <v/>
      </c>
      <c r="BE22" s="257" t="str">
        <f t="shared" si="14"/>
        <v/>
      </c>
      <c r="BF22" s="257" t="str">
        <f t="shared" si="14"/>
        <v/>
      </c>
      <c r="BG22" s="257" t="str">
        <f t="shared" si="14"/>
        <v/>
      </c>
      <c r="BH22" s="257" t="str">
        <f t="shared" si="14"/>
        <v/>
      </c>
      <c r="BI22" s="257" t="str">
        <f t="shared" si="14"/>
        <v/>
      </c>
      <c r="BJ22" s="257" t="str">
        <f t="shared" si="14"/>
        <v/>
      </c>
      <c r="BK22" s="257" t="str">
        <f t="shared" si="14"/>
        <v/>
      </c>
      <c r="BL22" s="257" t="str">
        <f t="shared" si="14"/>
        <v/>
      </c>
      <c r="BM22" s="257" t="str">
        <f t="shared" si="14"/>
        <v/>
      </c>
      <c r="BN22" s="257" t="str">
        <f t="shared" si="14"/>
        <v/>
      </c>
      <c r="BO22" s="257" t="str">
        <f t="shared" si="14"/>
        <v/>
      </c>
      <c r="BP22" s="257" t="str">
        <f t="shared" si="14"/>
        <v/>
      </c>
      <c r="BT22" s="152" t="s">
        <v>19</v>
      </c>
      <c r="BU22" s="267">
        <f>(COUNTIFS(AQ22:AQ25,"a"))/COUNTA(AQ22:AQ25)*100</f>
        <v>0</v>
      </c>
      <c r="BV22" s="227">
        <f t="shared" ref="BV22:CT22" si="16">(COUNTIFS(AR22:AR25,"a"))/COUNTA(AR22:AR25)*100</f>
        <v>0</v>
      </c>
      <c r="BW22" s="227">
        <f t="shared" si="16"/>
        <v>0</v>
      </c>
      <c r="BX22" s="227">
        <f t="shared" si="16"/>
        <v>0</v>
      </c>
      <c r="BY22" s="227">
        <f t="shared" si="16"/>
        <v>0</v>
      </c>
      <c r="BZ22" s="227">
        <f t="shared" si="16"/>
        <v>0</v>
      </c>
      <c r="CA22" s="227">
        <f t="shared" si="16"/>
        <v>0</v>
      </c>
      <c r="CB22" s="227">
        <f t="shared" si="16"/>
        <v>0</v>
      </c>
      <c r="CC22" s="227">
        <f t="shared" si="16"/>
        <v>0</v>
      </c>
      <c r="CD22" s="227">
        <f t="shared" si="16"/>
        <v>0</v>
      </c>
      <c r="CE22" s="227">
        <f t="shared" si="16"/>
        <v>0</v>
      </c>
      <c r="CF22" s="227">
        <f t="shared" si="16"/>
        <v>0</v>
      </c>
      <c r="CG22" s="227">
        <f t="shared" si="16"/>
        <v>0</v>
      </c>
      <c r="CH22" s="227">
        <f t="shared" si="16"/>
        <v>0</v>
      </c>
      <c r="CI22" s="227">
        <f t="shared" si="16"/>
        <v>0</v>
      </c>
      <c r="CJ22" s="227">
        <f t="shared" si="16"/>
        <v>0</v>
      </c>
      <c r="CK22" s="227">
        <f t="shared" si="16"/>
        <v>0</v>
      </c>
      <c r="CL22" s="227">
        <f t="shared" si="16"/>
        <v>0</v>
      </c>
      <c r="CM22" s="227">
        <f t="shared" si="16"/>
        <v>0</v>
      </c>
      <c r="CN22" s="227">
        <f t="shared" si="16"/>
        <v>0</v>
      </c>
      <c r="CO22" s="227">
        <f t="shared" si="16"/>
        <v>0</v>
      </c>
      <c r="CP22" s="227">
        <f t="shared" si="16"/>
        <v>0</v>
      </c>
      <c r="CQ22" s="227">
        <f t="shared" si="16"/>
        <v>0</v>
      </c>
      <c r="CR22" s="227">
        <f t="shared" si="16"/>
        <v>0</v>
      </c>
      <c r="CS22" s="227">
        <f t="shared" si="16"/>
        <v>0</v>
      </c>
      <c r="CT22" s="227">
        <f t="shared" si="16"/>
        <v>0</v>
      </c>
      <c r="CV22" s="1" t="s">
        <v>204</v>
      </c>
      <c r="CW22" s="1" t="s">
        <v>229</v>
      </c>
      <c r="CX22" s="1" t="str">
        <f t="shared" si="13"/>
        <v xml:space="preserve"> ELEVE20</v>
      </c>
      <c r="CY22" s="1">
        <f t="shared" si="1"/>
        <v>0</v>
      </c>
      <c r="CZ22" s="1">
        <f t="shared" si="2"/>
        <v>0</v>
      </c>
      <c r="DA22" s="1">
        <f t="shared" si="3"/>
        <v>0</v>
      </c>
      <c r="DB22" s="1">
        <f t="shared" si="4"/>
        <v>0</v>
      </c>
      <c r="DC22" s="1">
        <f t="shared" si="5"/>
        <v>0</v>
      </c>
      <c r="DD22" s="1">
        <f t="shared" si="6"/>
        <v>0</v>
      </c>
      <c r="DE22" s="1">
        <f t="shared" si="7"/>
        <v>0</v>
      </c>
      <c r="DF22" s="1">
        <f t="shared" si="8"/>
        <v>0</v>
      </c>
      <c r="DG22" s="1">
        <f t="shared" si="9"/>
        <v>0</v>
      </c>
    </row>
    <row r="23" spans="1:111">
      <c r="A23" s="238" t="s">
        <v>96</v>
      </c>
      <c r="B23" s="113" t="s">
        <v>92</v>
      </c>
      <c r="C23" s="17" t="s">
        <v>20</v>
      </c>
      <c r="D23" s="40"/>
      <c r="E23" s="47"/>
      <c r="F23" s="54"/>
      <c r="G23" s="40"/>
      <c r="H23" s="47"/>
      <c r="I23" s="54"/>
      <c r="J23" s="40"/>
      <c r="K23" s="47"/>
      <c r="L23" s="54"/>
      <c r="M23" s="40"/>
      <c r="N23" s="47"/>
      <c r="O23" s="54"/>
      <c r="P23" s="40"/>
      <c r="Q23" s="47"/>
      <c r="R23" s="54"/>
      <c r="S23" s="40"/>
      <c r="T23" s="47"/>
      <c r="U23" s="54"/>
      <c r="V23" s="40"/>
      <c r="W23" s="47"/>
      <c r="X23" s="54"/>
      <c r="Y23" s="40"/>
      <c r="Z23" s="47"/>
      <c r="AA23" s="54"/>
      <c r="AB23" s="40"/>
      <c r="AC23" s="47"/>
      <c r="AD23" s="255"/>
      <c r="AE23" s="35"/>
      <c r="AP23" s="113" t="s">
        <v>92</v>
      </c>
      <c r="AQ23" s="257" t="str">
        <f>IF(D23="","",IF(OR(D23=A23,D23="Ac"),"A",IF(D23="NA","NA","E")))</f>
        <v/>
      </c>
      <c r="AR23" s="257" t="str">
        <f t="shared" si="15"/>
        <v/>
      </c>
      <c r="AS23" s="257" t="str">
        <f t="shared" si="15"/>
        <v/>
      </c>
      <c r="AT23" s="257" t="str">
        <f t="shared" si="15"/>
        <v/>
      </c>
      <c r="AU23" s="257" t="str">
        <f t="shared" si="15"/>
        <v/>
      </c>
      <c r="AV23" s="257" t="str">
        <f t="shared" si="15"/>
        <v/>
      </c>
      <c r="AW23" s="257" t="str">
        <f t="shared" si="14"/>
        <v/>
      </c>
      <c r="AX23" s="257" t="str">
        <f t="shared" si="14"/>
        <v/>
      </c>
      <c r="AY23" s="257" t="str">
        <f t="shared" si="14"/>
        <v/>
      </c>
      <c r="AZ23" s="257" t="str">
        <f t="shared" si="14"/>
        <v/>
      </c>
      <c r="BA23" s="257" t="str">
        <f t="shared" si="14"/>
        <v/>
      </c>
      <c r="BB23" s="257" t="str">
        <f t="shared" si="14"/>
        <v/>
      </c>
      <c r="BC23" s="257" t="str">
        <f t="shared" si="14"/>
        <v/>
      </c>
      <c r="BD23" s="257" t="str">
        <f t="shared" si="14"/>
        <v/>
      </c>
      <c r="BE23" s="257" t="str">
        <f t="shared" si="14"/>
        <v/>
      </c>
      <c r="BF23" s="257" t="str">
        <f t="shared" si="14"/>
        <v/>
      </c>
      <c r="BG23" s="257" t="str">
        <f t="shared" si="14"/>
        <v/>
      </c>
      <c r="BH23" s="257" t="str">
        <f t="shared" si="14"/>
        <v/>
      </c>
      <c r="BI23" s="257" t="str">
        <f t="shared" si="14"/>
        <v/>
      </c>
      <c r="BJ23" s="257" t="str">
        <f t="shared" si="14"/>
        <v/>
      </c>
      <c r="BK23" s="257" t="str">
        <f t="shared" si="14"/>
        <v/>
      </c>
      <c r="BL23" s="257" t="str">
        <f t="shared" si="14"/>
        <v/>
      </c>
      <c r="BM23" s="257" t="str">
        <f t="shared" si="14"/>
        <v/>
      </c>
      <c r="BN23" s="257" t="str">
        <f t="shared" si="14"/>
        <v/>
      </c>
      <c r="BO23" s="257" t="str">
        <f t="shared" si="14"/>
        <v/>
      </c>
      <c r="BP23" s="257" t="str">
        <f t="shared" si="14"/>
        <v/>
      </c>
      <c r="BT23" s="113" t="s">
        <v>92</v>
      </c>
      <c r="BU23" s="26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V23" s="1" t="s">
        <v>205</v>
      </c>
      <c r="CW23" s="1" t="s">
        <v>230</v>
      </c>
      <c r="CX23" s="1" t="str">
        <f t="shared" si="13"/>
        <v xml:space="preserve"> ELEVE21</v>
      </c>
      <c r="CY23" s="1">
        <f t="shared" si="1"/>
        <v>0</v>
      </c>
      <c r="CZ23" s="1">
        <f t="shared" si="2"/>
        <v>0</v>
      </c>
      <c r="DA23" s="1">
        <f t="shared" si="3"/>
        <v>0</v>
      </c>
      <c r="DB23" s="1">
        <f t="shared" si="4"/>
        <v>0</v>
      </c>
      <c r="DC23" s="1">
        <f t="shared" si="5"/>
        <v>0</v>
      </c>
      <c r="DD23" s="1">
        <f t="shared" si="6"/>
        <v>0</v>
      </c>
      <c r="DE23" s="1">
        <f t="shared" si="7"/>
        <v>0</v>
      </c>
      <c r="DF23" s="1">
        <f t="shared" si="8"/>
        <v>0</v>
      </c>
      <c r="DG23" s="1">
        <f t="shared" si="9"/>
        <v>0</v>
      </c>
    </row>
    <row r="24" spans="1:111" ht="15.75" thickBot="1">
      <c r="A24" s="237" t="s">
        <v>96</v>
      </c>
      <c r="B24" s="113" t="s">
        <v>99</v>
      </c>
      <c r="C24" s="17" t="s">
        <v>20</v>
      </c>
      <c r="D24" s="26"/>
      <c r="E24" s="59"/>
      <c r="F24" s="60"/>
      <c r="G24" s="26"/>
      <c r="H24" s="59"/>
      <c r="I24" s="60"/>
      <c r="J24" s="26"/>
      <c r="K24" s="59"/>
      <c r="L24" s="60"/>
      <c r="M24" s="26"/>
      <c r="N24" s="59"/>
      <c r="O24" s="60"/>
      <c r="P24" s="26"/>
      <c r="Q24" s="59"/>
      <c r="R24" s="60"/>
      <c r="S24" s="26"/>
      <c r="T24" s="59"/>
      <c r="U24" s="60"/>
      <c r="V24" s="26"/>
      <c r="W24" s="59"/>
      <c r="X24" s="60"/>
      <c r="Y24" s="26"/>
      <c r="Z24" s="59"/>
      <c r="AA24" s="60"/>
      <c r="AB24" s="26"/>
      <c r="AC24" s="59"/>
      <c r="AD24" s="255"/>
      <c r="AE24" s="11"/>
      <c r="AP24" s="113" t="s">
        <v>99</v>
      </c>
      <c r="AQ24" s="257" t="str">
        <f>IF(D24="","",IF(OR(D24=A24,D24="Ac"),"A",IF(D24="NA","NA","E")))</f>
        <v/>
      </c>
      <c r="AR24" s="257" t="str">
        <f t="shared" si="15"/>
        <v/>
      </c>
      <c r="AS24" s="257" t="str">
        <f t="shared" si="15"/>
        <v/>
      </c>
      <c r="AT24" s="257" t="str">
        <f t="shared" si="15"/>
        <v/>
      </c>
      <c r="AU24" s="257" t="str">
        <f t="shared" si="15"/>
        <v/>
      </c>
      <c r="AV24" s="257" t="str">
        <f t="shared" si="15"/>
        <v/>
      </c>
      <c r="AW24" s="257" t="str">
        <f t="shared" si="14"/>
        <v/>
      </c>
      <c r="AX24" s="257" t="str">
        <f t="shared" si="14"/>
        <v/>
      </c>
      <c r="AY24" s="257" t="str">
        <f t="shared" si="14"/>
        <v/>
      </c>
      <c r="AZ24" s="257" t="str">
        <f t="shared" si="14"/>
        <v/>
      </c>
      <c r="BA24" s="257" t="str">
        <f t="shared" si="14"/>
        <v/>
      </c>
      <c r="BB24" s="257" t="str">
        <f t="shared" si="14"/>
        <v/>
      </c>
      <c r="BC24" s="257" t="str">
        <f t="shared" si="14"/>
        <v/>
      </c>
      <c r="BD24" s="257" t="str">
        <f t="shared" si="14"/>
        <v/>
      </c>
      <c r="BE24" s="257" t="str">
        <f t="shared" si="14"/>
        <v/>
      </c>
      <c r="BF24" s="257" t="str">
        <f t="shared" si="14"/>
        <v/>
      </c>
      <c r="BG24" s="257" t="str">
        <f t="shared" si="14"/>
        <v/>
      </c>
      <c r="BH24" s="257" t="str">
        <f t="shared" si="14"/>
        <v/>
      </c>
      <c r="BI24" s="257" t="str">
        <f t="shared" si="14"/>
        <v/>
      </c>
      <c r="BJ24" s="257" t="str">
        <f t="shared" si="14"/>
        <v/>
      </c>
      <c r="BK24" s="257" t="str">
        <f t="shared" si="14"/>
        <v/>
      </c>
      <c r="BL24" s="257" t="str">
        <f t="shared" si="14"/>
        <v/>
      </c>
      <c r="BM24" s="257" t="str">
        <f t="shared" si="14"/>
        <v/>
      </c>
      <c r="BN24" s="257" t="str">
        <f t="shared" si="14"/>
        <v/>
      </c>
      <c r="BO24" s="257" t="str">
        <f t="shared" si="14"/>
        <v/>
      </c>
      <c r="BP24" s="257" t="str">
        <f t="shared" si="14"/>
        <v/>
      </c>
      <c r="BT24" s="113" t="s">
        <v>99</v>
      </c>
      <c r="BU24" s="267"/>
      <c r="BV24" s="227"/>
      <c r="BW24" s="227"/>
      <c r="BX24" s="227"/>
      <c r="BY24" s="227"/>
      <c r="BZ24" s="227"/>
      <c r="CA24" s="227"/>
      <c r="CB24" s="227"/>
      <c r="CC24" s="227"/>
      <c r="CD24" s="227"/>
      <c r="CE24" s="227"/>
      <c r="CF24" s="227"/>
      <c r="CG24" s="227"/>
      <c r="CH24" s="227"/>
      <c r="CI24" s="227"/>
      <c r="CJ24" s="227"/>
      <c r="CK24" s="227"/>
      <c r="CL24" s="227"/>
      <c r="CM24" s="227"/>
      <c r="CN24" s="227"/>
      <c r="CO24" s="227"/>
      <c r="CP24" s="227"/>
      <c r="CQ24" s="227"/>
      <c r="CR24" s="227"/>
      <c r="CS24" s="227"/>
      <c r="CT24" s="227"/>
      <c r="CV24" s="1" t="s">
        <v>206</v>
      </c>
      <c r="CW24" s="1" t="s">
        <v>231</v>
      </c>
      <c r="CX24" s="1" t="str">
        <f t="shared" si="13"/>
        <v xml:space="preserve"> ELEVE22</v>
      </c>
      <c r="CY24" s="1">
        <f t="shared" si="1"/>
        <v>0</v>
      </c>
      <c r="CZ24" s="1">
        <f t="shared" si="2"/>
        <v>0</v>
      </c>
      <c r="DA24" s="1">
        <f t="shared" si="3"/>
        <v>0</v>
      </c>
      <c r="DB24" s="1">
        <f t="shared" si="4"/>
        <v>0</v>
      </c>
      <c r="DC24" s="1">
        <f t="shared" si="5"/>
        <v>0</v>
      </c>
      <c r="DD24" s="1">
        <f t="shared" si="6"/>
        <v>0</v>
      </c>
      <c r="DE24" s="1">
        <f t="shared" si="7"/>
        <v>0</v>
      </c>
      <c r="DF24" s="1">
        <f t="shared" si="8"/>
        <v>0</v>
      </c>
      <c r="DG24" s="1">
        <f t="shared" si="9"/>
        <v>0</v>
      </c>
    </row>
    <row r="25" spans="1:111" ht="15.75" thickBot="1">
      <c r="A25" s="238" t="s">
        <v>94</v>
      </c>
      <c r="B25" s="114" t="s">
        <v>130</v>
      </c>
      <c r="C25" s="17" t="s">
        <v>20</v>
      </c>
      <c r="D25" s="26"/>
      <c r="E25" s="59"/>
      <c r="F25" s="60"/>
      <c r="G25" s="26"/>
      <c r="H25" s="59"/>
      <c r="I25" s="60"/>
      <c r="J25" s="26"/>
      <c r="K25" s="59"/>
      <c r="L25" s="60"/>
      <c r="M25" s="26"/>
      <c r="N25" s="59"/>
      <c r="O25" s="60"/>
      <c r="P25" s="26"/>
      <c r="Q25" s="59"/>
      <c r="R25" s="60"/>
      <c r="S25" s="26"/>
      <c r="T25" s="59"/>
      <c r="U25" s="60"/>
      <c r="V25" s="26"/>
      <c r="W25" s="59"/>
      <c r="X25" s="60"/>
      <c r="Y25" s="26"/>
      <c r="Z25" s="59"/>
      <c r="AA25" s="60"/>
      <c r="AB25" s="26"/>
      <c r="AC25" s="59"/>
      <c r="AD25" s="255"/>
      <c r="AE25" s="11"/>
      <c r="AP25" s="114" t="s">
        <v>130</v>
      </c>
      <c r="AQ25" s="257" t="str">
        <f>IF(D25="","",IF(OR(D25=A25,D25="Ac"),"A",IF(D25="NA","NA","E")))</f>
        <v/>
      </c>
      <c r="AR25" s="257" t="str">
        <f t="shared" si="15"/>
        <v/>
      </c>
      <c r="AS25" s="257" t="str">
        <f t="shared" si="15"/>
        <v/>
      </c>
      <c r="AT25" s="257" t="str">
        <f t="shared" si="15"/>
        <v/>
      </c>
      <c r="AU25" s="257" t="str">
        <f t="shared" si="15"/>
        <v/>
      </c>
      <c r="AV25" s="257" t="str">
        <f t="shared" si="15"/>
        <v/>
      </c>
      <c r="AW25" s="257" t="str">
        <f t="shared" si="14"/>
        <v/>
      </c>
      <c r="AX25" s="257" t="str">
        <f t="shared" si="14"/>
        <v/>
      </c>
      <c r="AY25" s="257" t="str">
        <f t="shared" si="14"/>
        <v/>
      </c>
      <c r="AZ25" s="257" t="str">
        <f t="shared" si="14"/>
        <v/>
      </c>
      <c r="BA25" s="257" t="str">
        <f t="shared" si="14"/>
        <v/>
      </c>
      <c r="BB25" s="257" t="str">
        <f t="shared" si="14"/>
        <v/>
      </c>
      <c r="BC25" s="257" t="str">
        <f t="shared" si="14"/>
        <v/>
      </c>
      <c r="BD25" s="257" t="str">
        <f t="shared" si="14"/>
        <v/>
      </c>
      <c r="BE25" s="257" t="str">
        <f t="shared" si="14"/>
        <v/>
      </c>
      <c r="BF25" s="257" t="str">
        <f t="shared" si="14"/>
        <v/>
      </c>
      <c r="BG25" s="257" t="str">
        <f t="shared" si="14"/>
        <v/>
      </c>
      <c r="BH25" s="257" t="str">
        <f t="shared" si="14"/>
        <v/>
      </c>
      <c r="BI25" s="257" t="str">
        <f t="shared" si="14"/>
        <v/>
      </c>
      <c r="BJ25" s="257" t="str">
        <f t="shared" si="14"/>
        <v/>
      </c>
      <c r="BK25" s="257" t="str">
        <f t="shared" si="14"/>
        <v/>
      </c>
      <c r="BL25" s="257" t="str">
        <f t="shared" si="14"/>
        <v/>
      </c>
      <c r="BM25" s="257" t="str">
        <f t="shared" si="14"/>
        <v/>
      </c>
      <c r="BN25" s="257" t="str">
        <f t="shared" si="14"/>
        <v/>
      </c>
      <c r="BO25" s="257" t="str">
        <f t="shared" si="14"/>
        <v/>
      </c>
      <c r="BP25" s="257" t="str">
        <f t="shared" si="14"/>
        <v/>
      </c>
      <c r="BT25" s="114" t="s">
        <v>130</v>
      </c>
      <c r="BU25" s="26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227"/>
      <c r="CV25" s="1" t="s">
        <v>207</v>
      </c>
      <c r="CW25" s="1" t="s">
        <v>232</v>
      </c>
      <c r="CX25" s="1" t="str">
        <f>IFERROR(INDEX($BU$3:$CT$3,,ROW()-ROW(CX$3)+1),"")</f>
        <v xml:space="preserve"> ELEVE23</v>
      </c>
      <c r="CY25" s="1">
        <f t="shared" si="1"/>
        <v>0</v>
      </c>
      <c r="CZ25" s="1">
        <f t="shared" si="2"/>
        <v>0</v>
      </c>
      <c r="DA25" s="1">
        <f t="shared" si="3"/>
        <v>0</v>
      </c>
      <c r="DB25" s="1">
        <f t="shared" si="4"/>
        <v>0</v>
      </c>
      <c r="DC25" s="1">
        <f t="shared" si="5"/>
        <v>0</v>
      </c>
      <c r="DD25" s="1">
        <f t="shared" si="6"/>
        <v>0</v>
      </c>
      <c r="DE25" s="1">
        <f t="shared" si="7"/>
        <v>0</v>
      </c>
      <c r="DF25" s="1">
        <f t="shared" si="8"/>
        <v>0</v>
      </c>
      <c r="DG25" s="1">
        <f t="shared" si="9"/>
        <v>0</v>
      </c>
    </row>
    <row r="26" spans="1:111" s="252" customFormat="1" ht="15.75" thickBot="1">
      <c r="A26" s="247"/>
      <c r="B26" s="248"/>
      <c r="C26" s="249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55"/>
      <c r="AE26" s="250"/>
      <c r="AF26" s="251"/>
      <c r="AG26" s="251"/>
      <c r="AO26" s="249"/>
      <c r="AP26" s="24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T26" s="248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V26" s="1" t="s">
        <v>208</v>
      </c>
      <c r="CW26" s="1" t="s">
        <v>233</v>
      </c>
      <c r="CX26" s="1" t="str">
        <f t="shared" si="13"/>
        <v xml:space="preserve"> ELEVE24</v>
      </c>
      <c r="CY26" s="1">
        <f t="shared" si="1"/>
        <v>0</v>
      </c>
      <c r="CZ26" s="1">
        <f t="shared" si="2"/>
        <v>0</v>
      </c>
      <c r="DA26" s="1">
        <f t="shared" si="3"/>
        <v>0</v>
      </c>
      <c r="DB26" s="1">
        <f t="shared" si="4"/>
        <v>0</v>
      </c>
      <c r="DC26" s="1">
        <f t="shared" si="5"/>
        <v>0</v>
      </c>
      <c r="DD26" s="1">
        <f t="shared" si="6"/>
        <v>0</v>
      </c>
      <c r="DE26" s="1">
        <f t="shared" si="7"/>
        <v>0</v>
      </c>
      <c r="DF26" s="1">
        <f t="shared" si="8"/>
        <v>0</v>
      </c>
      <c r="DG26" s="1">
        <f t="shared" si="9"/>
        <v>0</v>
      </c>
    </row>
    <row r="27" spans="1:111">
      <c r="A27" s="121" t="s">
        <v>136</v>
      </c>
      <c r="B27" s="201" t="s">
        <v>132</v>
      </c>
      <c r="C27" s="202" t="s">
        <v>133</v>
      </c>
      <c r="D27" s="22" t="s">
        <v>97</v>
      </c>
      <c r="E27" s="22" t="s">
        <v>97</v>
      </c>
      <c r="F27" s="22" t="s">
        <v>97</v>
      </c>
      <c r="G27" s="22" t="s">
        <v>97</v>
      </c>
      <c r="H27" s="22" t="s">
        <v>97</v>
      </c>
      <c r="I27" s="22" t="s">
        <v>97</v>
      </c>
      <c r="J27" s="22" t="s">
        <v>97</v>
      </c>
      <c r="K27" s="22" t="s">
        <v>97</v>
      </c>
      <c r="L27" s="121" t="s">
        <v>97</v>
      </c>
      <c r="M27" s="22" t="s">
        <v>97</v>
      </c>
      <c r="N27" s="22" t="s">
        <v>97</v>
      </c>
      <c r="O27" s="22" t="s">
        <v>97</v>
      </c>
      <c r="P27" s="22" t="s">
        <v>97</v>
      </c>
      <c r="Q27" s="22" t="s">
        <v>97</v>
      </c>
      <c r="R27" s="22" t="s">
        <v>97</v>
      </c>
      <c r="S27" s="22" t="s">
        <v>97</v>
      </c>
      <c r="T27" s="22" t="s">
        <v>97</v>
      </c>
      <c r="U27" s="22" t="s">
        <v>97</v>
      </c>
      <c r="V27" s="22" t="s">
        <v>97</v>
      </c>
      <c r="W27" s="22" t="s">
        <v>97</v>
      </c>
      <c r="X27" s="22" t="s">
        <v>97</v>
      </c>
      <c r="Y27" s="22" t="s">
        <v>97</v>
      </c>
      <c r="Z27" s="22" t="s">
        <v>97</v>
      </c>
      <c r="AA27" s="22" t="s">
        <v>97</v>
      </c>
      <c r="AB27" s="22" t="s">
        <v>97</v>
      </c>
      <c r="AC27" s="22" t="s">
        <v>97</v>
      </c>
      <c r="AD27" s="255"/>
      <c r="AP27" s="201" t="s">
        <v>132</v>
      </c>
      <c r="AQ27" s="257" t="str">
        <f>IF(D27=" AC E NA","",IF(D27="Ac","A",IF(D27="NA","NA","E")))</f>
        <v/>
      </c>
      <c r="AR27" s="257" t="str">
        <f t="shared" ref="AR27:BP29" si="17">IF(E27=" AC E NA","",IF(E27="Ac","A",IF(E27="NA","NA","E")))</f>
        <v/>
      </c>
      <c r="AS27" s="257" t="str">
        <f t="shared" si="17"/>
        <v/>
      </c>
      <c r="AT27" s="257" t="str">
        <f t="shared" si="17"/>
        <v/>
      </c>
      <c r="AU27" s="257" t="str">
        <f t="shared" si="17"/>
        <v/>
      </c>
      <c r="AV27" s="257" t="str">
        <f t="shared" si="17"/>
        <v/>
      </c>
      <c r="AW27" s="257" t="str">
        <f t="shared" si="17"/>
        <v/>
      </c>
      <c r="AX27" s="257" t="str">
        <f t="shared" si="17"/>
        <v/>
      </c>
      <c r="AY27" s="257" t="str">
        <f t="shared" si="17"/>
        <v/>
      </c>
      <c r="AZ27" s="257" t="str">
        <f t="shared" si="17"/>
        <v/>
      </c>
      <c r="BA27" s="257" t="str">
        <f t="shared" si="17"/>
        <v/>
      </c>
      <c r="BB27" s="257" t="str">
        <f t="shared" si="17"/>
        <v/>
      </c>
      <c r="BC27" s="257" t="str">
        <f t="shared" si="17"/>
        <v/>
      </c>
      <c r="BD27" s="257" t="str">
        <f t="shared" si="17"/>
        <v/>
      </c>
      <c r="BE27" s="257" t="str">
        <f t="shared" si="17"/>
        <v/>
      </c>
      <c r="BF27" s="257" t="str">
        <f t="shared" si="17"/>
        <v/>
      </c>
      <c r="BG27" s="257" t="str">
        <f t="shared" si="17"/>
        <v/>
      </c>
      <c r="BH27" s="257" t="str">
        <f t="shared" si="17"/>
        <v/>
      </c>
      <c r="BI27" s="257" t="str">
        <f t="shared" si="17"/>
        <v/>
      </c>
      <c r="BJ27" s="257" t="str">
        <f t="shared" si="17"/>
        <v/>
      </c>
      <c r="BK27" s="257" t="str">
        <f t="shared" si="17"/>
        <v/>
      </c>
      <c r="BL27" s="257" t="str">
        <f t="shared" si="17"/>
        <v/>
      </c>
      <c r="BM27" s="257" t="str">
        <f t="shared" si="17"/>
        <v/>
      </c>
      <c r="BN27" s="257" t="str">
        <f t="shared" si="17"/>
        <v/>
      </c>
      <c r="BO27" s="257" t="str">
        <f t="shared" si="17"/>
        <v/>
      </c>
      <c r="BP27" s="257" t="str">
        <f t="shared" si="17"/>
        <v/>
      </c>
      <c r="BT27" s="201" t="s">
        <v>132</v>
      </c>
      <c r="BU27" s="260">
        <f>(COUNTIFS(AQ27:AQ42,"a")+COUNTIFS(AQ27:AQ42,"e")*0.5)/COUNTA(AQ27:AQ42)*100</f>
        <v>0</v>
      </c>
      <c r="BV27" s="260">
        <f t="shared" ref="BV27:CT27" si="18">(COUNTIFS(AR27:AR42,"a")+COUNTIFS(AR27:AR42,"e")*0.5)/COUNTA(AR27:AR42)*100</f>
        <v>0</v>
      </c>
      <c r="BW27" s="260">
        <f t="shared" si="18"/>
        <v>0</v>
      </c>
      <c r="BX27" s="260">
        <f t="shared" si="18"/>
        <v>0</v>
      </c>
      <c r="BY27" s="260">
        <f t="shared" si="18"/>
        <v>0</v>
      </c>
      <c r="BZ27" s="260">
        <f t="shared" si="18"/>
        <v>0</v>
      </c>
      <c r="CA27" s="260">
        <f t="shared" si="18"/>
        <v>0</v>
      </c>
      <c r="CB27" s="260">
        <f t="shared" si="18"/>
        <v>0</v>
      </c>
      <c r="CC27" s="260">
        <f t="shared" si="18"/>
        <v>0</v>
      </c>
      <c r="CD27" s="260">
        <f t="shared" si="18"/>
        <v>0</v>
      </c>
      <c r="CE27" s="260">
        <f t="shared" si="18"/>
        <v>0</v>
      </c>
      <c r="CF27" s="260">
        <f t="shared" si="18"/>
        <v>0</v>
      </c>
      <c r="CG27" s="260">
        <f t="shared" si="18"/>
        <v>0</v>
      </c>
      <c r="CH27" s="260">
        <f t="shared" si="18"/>
        <v>0</v>
      </c>
      <c r="CI27" s="260">
        <f t="shared" si="18"/>
        <v>0</v>
      </c>
      <c r="CJ27" s="260">
        <f t="shared" si="18"/>
        <v>0</v>
      </c>
      <c r="CK27" s="260">
        <f t="shared" si="18"/>
        <v>0</v>
      </c>
      <c r="CL27" s="260">
        <f t="shared" si="18"/>
        <v>0</v>
      </c>
      <c r="CM27" s="260">
        <f t="shared" si="18"/>
        <v>0</v>
      </c>
      <c r="CN27" s="260">
        <f t="shared" si="18"/>
        <v>0</v>
      </c>
      <c r="CO27" s="260">
        <f t="shared" si="18"/>
        <v>0</v>
      </c>
      <c r="CP27" s="260">
        <f t="shared" si="18"/>
        <v>0</v>
      </c>
      <c r="CQ27" s="260">
        <f t="shared" si="18"/>
        <v>0</v>
      </c>
      <c r="CR27" s="260">
        <f t="shared" si="18"/>
        <v>0</v>
      </c>
      <c r="CS27" s="260">
        <f t="shared" si="18"/>
        <v>0</v>
      </c>
      <c r="CT27" s="260">
        <f t="shared" si="18"/>
        <v>0</v>
      </c>
      <c r="CV27" s="1" t="s">
        <v>209</v>
      </c>
      <c r="CW27" s="1" t="s">
        <v>234</v>
      </c>
      <c r="CX27" s="1" t="str">
        <f t="shared" si="13"/>
        <v xml:space="preserve"> ELEVE25</v>
      </c>
      <c r="CY27" s="1">
        <f t="shared" si="1"/>
        <v>0</v>
      </c>
      <c r="CZ27" s="1">
        <f t="shared" si="2"/>
        <v>0</v>
      </c>
      <c r="DA27" s="1">
        <f t="shared" si="3"/>
        <v>0</v>
      </c>
      <c r="DB27" s="1">
        <f t="shared" si="4"/>
        <v>0</v>
      </c>
      <c r="DC27" s="1">
        <f t="shared" si="5"/>
        <v>0</v>
      </c>
      <c r="DD27" s="1">
        <f t="shared" si="6"/>
        <v>0</v>
      </c>
      <c r="DE27" s="1">
        <f t="shared" si="7"/>
        <v>0</v>
      </c>
      <c r="DF27" s="1">
        <f t="shared" si="8"/>
        <v>0</v>
      </c>
      <c r="DG27" s="1">
        <f t="shared" si="9"/>
        <v>0</v>
      </c>
    </row>
    <row r="28" spans="1:111">
      <c r="A28" s="121" t="s">
        <v>136</v>
      </c>
      <c r="B28" s="122"/>
      <c r="C28" s="198" t="s">
        <v>134</v>
      </c>
      <c r="D28" s="22" t="s">
        <v>97</v>
      </c>
      <c r="E28" s="22" t="s">
        <v>97</v>
      </c>
      <c r="F28" s="22" t="s">
        <v>97</v>
      </c>
      <c r="G28" s="22" t="s">
        <v>97</v>
      </c>
      <c r="H28" s="22" t="s">
        <v>97</v>
      </c>
      <c r="I28" s="22" t="s">
        <v>97</v>
      </c>
      <c r="J28" s="22" t="s">
        <v>97</v>
      </c>
      <c r="K28" s="22" t="s">
        <v>97</v>
      </c>
      <c r="L28" s="22" t="s">
        <v>97</v>
      </c>
      <c r="M28" s="22" t="s">
        <v>97</v>
      </c>
      <c r="N28" s="22" t="s">
        <v>97</v>
      </c>
      <c r="O28" s="22" t="s">
        <v>97</v>
      </c>
      <c r="P28" s="22" t="s">
        <v>97</v>
      </c>
      <c r="Q28" s="22" t="s">
        <v>97</v>
      </c>
      <c r="R28" s="22" t="s">
        <v>97</v>
      </c>
      <c r="S28" s="22" t="s">
        <v>97</v>
      </c>
      <c r="T28" s="22" t="s">
        <v>97</v>
      </c>
      <c r="U28" s="22" t="s">
        <v>97</v>
      </c>
      <c r="V28" s="22" t="s">
        <v>97</v>
      </c>
      <c r="W28" s="22" t="s">
        <v>97</v>
      </c>
      <c r="X28" s="22" t="s">
        <v>97</v>
      </c>
      <c r="Y28" s="22" t="s">
        <v>97</v>
      </c>
      <c r="Z28" s="22" t="s">
        <v>97</v>
      </c>
      <c r="AA28" s="22" t="s">
        <v>97</v>
      </c>
      <c r="AB28" s="22" t="s">
        <v>97</v>
      </c>
      <c r="AC28" s="22" t="s">
        <v>97</v>
      </c>
      <c r="AD28" s="255"/>
      <c r="AP28" s="122"/>
      <c r="AQ28" s="257" t="str">
        <f t="shared" ref="AQ28:AQ29" si="19">IF(D28=" AC E NA","",IF(D28="Ac","A",IF(D28="NA","NA","E")))</f>
        <v/>
      </c>
      <c r="AR28" s="257" t="str">
        <f t="shared" si="17"/>
        <v/>
      </c>
      <c r="AS28" s="257" t="str">
        <f t="shared" si="17"/>
        <v/>
      </c>
      <c r="AT28" s="257" t="str">
        <f t="shared" si="17"/>
        <v/>
      </c>
      <c r="AU28" s="257" t="str">
        <f t="shared" si="17"/>
        <v/>
      </c>
      <c r="AV28" s="257" t="str">
        <f t="shared" si="17"/>
        <v/>
      </c>
      <c r="AW28" s="257" t="str">
        <f t="shared" si="17"/>
        <v/>
      </c>
      <c r="AX28" s="257" t="str">
        <f t="shared" si="17"/>
        <v/>
      </c>
      <c r="AY28" s="257" t="str">
        <f t="shared" si="17"/>
        <v/>
      </c>
      <c r="AZ28" s="257" t="str">
        <f t="shared" si="17"/>
        <v/>
      </c>
      <c r="BA28" s="257" t="str">
        <f t="shared" si="17"/>
        <v/>
      </c>
      <c r="BB28" s="257" t="str">
        <f t="shared" si="17"/>
        <v/>
      </c>
      <c r="BC28" s="257" t="str">
        <f t="shared" si="17"/>
        <v/>
      </c>
      <c r="BD28" s="257" t="str">
        <f t="shared" si="17"/>
        <v/>
      </c>
      <c r="BE28" s="257" t="str">
        <f t="shared" si="17"/>
        <v/>
      </c>
      <c r="BF28" s="257" t="str">
        <f t="shared" si="17"/>
        <v/>
      </c>
      <c r="BG28" s="257" t="str">
        <f t="shared" si="17"/>
        <v/>
      </c>
      <c r="BH28" s="257" t="str">
        <f t="shared" si="17"/>
        <v/>
      </c>
      <c r="BI28" s="257" t="str">
        <f t="shared" si="17"/>
        <v/>
      </c>
      <c r="BJ28" s="257" t="str">
        <f t="shared" si="17"/>
        <v/>
      </c>
      <c r="BK28" s="257" t="str">
        <f t="shared" si="17"/>
        <v/>
      </c>
      <c r="BL28" s="257" t="str">
        <f t="shared" si="17"/>
        <v/>
      </c>
      <c r="BM28" s="257" t="str">
        <f t="shared" si="17"/>
        <v/>
      </c>
      <c r="BN28" s="257" t="str">
        <f t="shared" si="17"/>
        <v/>
      </c>
      <c r="BO28" s="257" t="str">
        <f t="shared" si="17"/>
        <v/>
      </c>
      <c r="BP28" s="257" t="str">
        <f t="shared" si="17"/>
        <v/>
      </c>
      <c r="BT28" s="122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V28" s="1" t="s">
        <v>210</v>
      </c>
      <c r="CW28" s="1" t="s">
        <v>235</v>
      </c>
      <c r="CX28" s="1" t="str">
        <f t="shared" si="13"/>
        <v xml:space="preserve"> ELEVE26</v>
      </c>
      <c r="CY28" s="1">
        <f t="shared" si="1"/>
        <v>0</v>
      </c>
      <c r="CZ28" s="1">
        <f t="shared" si="2"/>
        <v>0</v>
      </c>
      <c r="DA28" s="1">
        <f t="shared" si="3"/>
        <v>0</v>
      </c>
      <c r="DB28" s="1">
        <f t="shared" si="4"/>
        <v>0</v>
      </c>
      <c r="DC28" s="1">
        <f t="shared" si="5"/>
        <v>0</v>
      </c>
      <c r="DD28" s="1">
        <f t="shared" si="6"/>
        <v>0</v>
      </c>
      <c r="DE28" s="1">
        <f t="shared" si="7"/>
        <v>0</v>
      </c>
      <c r="DF28" s="1">
        <f t="shared" si="8"/>
        <v>0</v>
      </c>
      <c r="DG28" s="1">
        <f t="shared" si="9"/>
        <v>0</v>
      </c>
    </row>
    <row r="29" spans="1:111">
      <c r="A29" s="121" t="s">
        <v>136</v>
      </c>
      <c r="B29" s="148"/>
      <c r="C29" s="149" t="s">
        <v>135</v>
      </c>
      <c r="D29" s="44" t="s">
        <v>97</v>
      </c>
      <c r="E29" s="22" t="s">
        <v>97</v>
      </c>
      <c r="F29" s="22" t="s">
        <v>97</v>
      </c>
      <c r="G29" s="44" t="s">
        <v>97</v>
      </c>
      <c r="H29" s="22" t="s">
        <v>97</v>
      </c>
      <c r="I29" s="22" t="s">
        <v>97</v>
      </c>
      <c r="J29" s="44" t="s">
        <v>97</v>
      </c>
      <c r="K29" s="22" t="s">
        <v>97</v>
      </c>
      <c r="L29" s="22" t="s">
        <v>97</v>
      </c>
      <c r="M29" s="44" t="s">
        <v>97</v>
      </c>
      <c r="N29" s="22" t="s">
        <v>97</v>
      </c>
      <c r="O29" s="22" t="s">
        <v>97</v>
      </c>
      <c r="P29" s="44" t="s">
        <v>97</v>
      </c>
      <c r="Q29" s="22" t="s">
        <v>97</v>
      </c>
      <c r="R29" s="22" t="s">
        <v>97</v>
      </c>
      <c r="S29" s="44" t="s">
        <v>97</v>
      </c>
      <c r="T29" s="22" t="s">
        <v>97</v>
      </c>
      <c r="U29" s="22" t="s">
        <v>97</v>
      </c>
      <c r="V29" s="44" t="s">
        <v>97</v>
      </c>
      <c r="W29" s="22" t="s">
        <v>97</v>
      </c>
      <c r="X29" s="22" t="s">
        <v>97</v>
      </c>
      <c r="Y29" s="44" t="s">
        <v>97</v>
      </c>
      <c r="Z29" s="22" t="s">
        <v>97</v>
      </c>
      <c r="AA29" s="22" t="s">
        <v>97</v>
      </c>
      <c r="AB29" s="44" t="s">
        <v>97</v>
      </c>
      <c r="AC29" s="22" t="s">
        <v>97</v>
      </c>
      <c r="AD29" s="255"/>
      <c r="AP29" s="148"/>
      <c r="AQ29" s="257" t="str">
        <f t="shared" si="19"/>
        <v/>
      </c>
      <c r="AR29" s="257" t="str">
        <f t="shared" si="17"/>
        <v/>
      </c>
      <c r="AS29" s="257" t="str">
        <f t="shared" si="17"/>
        <v/>
      </c>
      <c r="AT29" s="257" t="str">
        <f t="shared" si="17"/>
        <v/>
      </c>
      <c r="AU29" s="257" t="str">
        <f t="shared" si="17"/>
        <v/>
      </c>
      <c r="AV29" s="257" t="str">
        <f t="shared" si="17"/>
        <v/>
      </c>
      <c r="AW29" s="257" t="str">
        <f t="shared" si="17"/>
        <v/>
      </c>
      <c r="AX29" s="257" t="str">
        <f t="shared" si="17"/>
        <v/>
      </c>
      <c r="AY29" s="257" t="str">
        <f t="shared" si="17"/>
        <v/>
      </c>
      <c r="AZ29" s="257" t="str">
        <f t="shared" si="17"/>
        <v/>
      </c>
      <c r="BA29" s="257" t="str">
        <f t="shared" si="17"/>
        <v/>
      </c>
      <c r="BB29" s="257" t="str">
        <f t="shared" si="17"/>
        <v/>
      </c>
      <c r="BC29" s="257" t="str">
        <f t="shared" si="17"/>
        <v/>
      </c>
      <c r="BD29" s="257" t="str">
        <f t="shared" si="17"/>
        <v/>
      </c>
      <c r="BE29" s="257" t="str">
        <f t="shared" si="17"/>
        <v/>
      </c>
      <c r="BF29" s="257" t="str">
        <f t="shared" si="17"/>
        <v/>
      </c>
      <c r="BG29" s="257" t="str">
        <f t="shared" si="17"/>
        <v/>
      </c>
      <c r="BH29" s="257" t="str">
        <f t="shared" si="17"/>
        <v/>
      </c>
      <c r="BI29" s="257" t="str">
        <f t="shared" si="17"/>
        <v/>
      </c>
      <c r="BJ29" s="257" t="str">
        <f t="shared" si="17"/>
        <v/>
      </c>
      <c r="BK29" s="257" t="str">
        <f t="shared" si="17"/>
        <v/>
      </c>
      <c r="BL29" s="257" t="str">
        <f t="shared" si="17"/>
        <v/>
      </c>
      <c r="BM29" s="257" t="str">
        <f t="shared" si="17"/>
        <v/>
      </c>
      <c r="BN29" s="257" t="str">
        <f t="shared" si="17"/>
        <v/>
      </c>
      <c r="BO29" s="257" t="str">
        <f t="shared" si="17"/>
        <v/>
      </c>
      <c r="BP29" s="257" t="str">
        <f t="shared" si="17"/>
        <v/>
      </c>
      <c r="BT29" s="148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X29" s="1" t="str">
        <f t="shared" si="13"/>
        <v/>
      </c>
      <c r="CY29" s="1" t="str">
        <f t="shared" si="1"/>
        <v/>
      </c>
      <c r="CZ29" s="1" t="str">
        <f t="shared" si="2"/>
        <v/>
      </c>
      <c r="DA29" s="1" t="str">
        <f t="shared" si="3"/>
        <v/>
      </c>
      <c r="DB29" s="1" t="str">
        <f t="shared" si="4"/>
        <v/>
      </c>
      <c r="DC29" s="1" t="str">
        <f t="shared" si="5"/>
        <v/>
      </c>
      <c r="DD29" s="1" t="str">
        <f t="shared" si="6"/>
        <v/>
      </c>
      <c r="DE29" s="1" t="str">
        <f t="shared" si="7"/>
        <v/>
      </c>
      <c r="DF29" s="1" t="str">
        <f t="shared" si="8"/>
        <v/>
      </c>
      <c r="DG29" s="1" t="str">
        <f t="shared" si="9"/>
        <v/>
      </c>
    </row>
    <row r="30" spans="1:111" ht="15.75" thickBot="1">
      <c r="A30" s="269" t="s">
        <v>236</v>
      </c>
      <c r="B30" s="111" t="s">
        <v>7</v>
      </c>
      <c r="C30" s="107" t="s">
        <v>20</v>
      </c>
      <c r="D30" s="26"/>
      <c r="E30" s="59"/>
      <c r="F30" s="60"/>
      <c r="G30" s="26"/>
      <c r="H30" s="59"/>
      <c r="I30" s="60"/>
      <c r="J30" s="26"/>
      <c r="K30" s="59"/>
      <c r="L30" s="60"/>
      <c r="M30" s="26"/>
      <c r="N30" s="59"/>
      <c r="O30" s="60"/>
      <c r="P30" s="26"/>
      <c r="Q30" s="59"/>
      <c r="R30" s="60"/>
      <c r="S30" s="26"/>
      <c r="T30" s="59"/>
      <c r="U30" s="60"/>
      <c r="V30" s="26"/>
      <c r="W30" s="59"/>
      <c r="X30" s="60"/>
      <c r="Y30" s="26"/>
      <c r="Z30" s="59"/>
      <c r="AA30" s="60"/>
      <c r="AB30" s="26"/>
      <c r="AC30" s="59"/>
      <c r="AD30" s="255"/>
      <c r="AP30" s="111" t="s">
        <v>7</v>
      </c>
      <c r="AQ30" s="257" t="str">
        <f>IF(D30="","",IF(OR(D30=A30,D30="Ac"),"A",IF(D30="NA","NA","E")))</f>
        <v/>
      </c>
      <c r="AR30" s="257" t="str">
        <f t="shared" ref="AR30:BP40" si="20">IF(E30="","",IF(OR(E30=B30,E30="Ac"),"A",IF(E30="NA","NA","E")))</f>
        <v/>
      </c>
      <c r="AS30" s="257" t="str">
        <f t="shared" si="20"/>
        <v/>
      </c>
      <c r="AT30" s="257" t="str">
        <f t="shared" si="20"/>
        <v/>
      </c>
      <c r="AU30" s="257" t="str">
        <f t="shared" si="20"/>
        <v/>
      </c>
      <c r="AV30" s="257" t="str">
        <f t="shared" si="20"/>
        <v/>
      </c>
      <c r="AW30" s="257" t="str">
        <f t="shared" si="20"/>
        <v/>
      </c>
      <c r="AX30" s="257" t="str">
        <f t="shared" si="20"/>
        <v/>
      </c>
      <c r="AY30" s="257" t="str">
        <f t="shared" si="20"/>
        <v/>
      </c>
      <c r="AZ30" s="257" t="str">
        <f t="shared" si="20"/>
        <v/>
      </c>
      <c r="BA30" s="257" t="str">
        <f t="shared" si="20"/>
        <v/>
      </c>
      <c r="BB30" s="257" t="str">
        <f t="shared" si="20"/>
        <v/>
      </c>
      <c r="BC30" s="257" t="str">
        <f t="shared" si="20"/>
        <v/>
      </c>
      <c r="BD30" s="257" t="str">
        <f t="shared" si="20"/>
        <v/>
      </c>
      <c r="BE30" s="257" t="str">
        <f t="shared" si="20"/>
        <v/>
      </c>
      <c r="BF30" s="257" t="str">
        <f t="shared" si="20"/>
        <v/>
      </c>
      <c r="BG30" s="257" t="str">
        <f t="shared" si="20"/>
        <v/>
      </c>
      <c r="BH30" s="257" t="str">
        <f t="shared" si="20"/>
        <v/>
      </c>
      <c r="BI30" s="257" t="str">
        <f t="shared" si="20"/>
        <v/>
      </c>
      <c r="BJ30" s="257" t="str">
        <f t="shared" si="20"/>
        <v/>
      </c>
      <c r="BK30" s="257" t="str">
        <f t="shared" si="20"/>
        <v/>
      </c>
      <c r="BL30" s="257" t="str">
        <f t="shared" si="20"/>
        <v/>
      </c>
      <c r="BM30" s="257" t="str">
        <f t="shared" si="20"/>
        <v/>
      </c>
      <c r="BN30" s="257" t="str">
        <f t="shared" si="20"/>
        <v/>
      </c>
      <c r="BO30" s="257" t="str">
        <f t="shared" si="20"/>
        <v/>
      </c>
      <c r="BP30" s="257" t="str">
        <f t="shared" si="20"/>
        <v/>
      </c>
      <c r="BT30" s="111" t="s">
        <v>7</v>
      </c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</row>
    <row r="31" spans="1:111" ht="15.75" thickBot="1">
      <c r="A31" s="118"/>
      <c r="B31" s="195" t="s">
        <v>8</v>
      </c>
      <c r="C31" s="196" t="s">
        <v>148</v>
      </c>
      <c r="D31" s="26"/>
      <c r="E31" s="59"/>
      <c r="F31" s="60"/>
      <c r="G31" s="26"/>
      <c r="H31" s="59"/>
      <c r="I31" s="60"/>
      <c r="J31" s="26"/>
      <c r="K31" s="59"/>
      <c r="L31" s="60"/>
      <c r="M31" s="26"/>
      <c r="N31" s="59"/>
      <c r="O31" s="60"/>
      <c r="P31" s="26"/>
      <c r="Q31" s="59"/>
      <c r="R31" s="60"/>
      <c r="S31" s="26"/>
      <c r="T31" s="59"/>
      <c r="U31" s="60"/>
      <c r="V31" s="26"/>
      <c r="W31" s="59"/>
      <c r="X31" s="60"/>
      <c r="Y31" s="26"/>
      <c r="Z31" s="59"/>
      <c r="AA31" s="60"/>
      <c r="AB31" s="26"/>
      <c r="AC31" s="59"/>
      <c r="AD31" s="255"/>
      <c r="AP31" s="195" t="s">
        <v>8</v>
      </c>
      <c r="AQ31" s="257" t="str">
        <f>IF(D31="","",IF(OR(D31=A31,D31="Ac"),"A",IF(D31="NA","NA","E")))</f>
        <v/>
      </c>
      <c r="AR31" s="257" t="str">
        <f t="shared" si="20"/>
        <v/>
      </c>
      <c r="AS31" s="257" t="str">
        <f t="shared" si="20"/>
        <v/>
      </c>
      <c r="AT31" s="257" t="str">
        <f t="shared" si="20"/>
        <v/>
      </c>
      <c r="AU31" s="257" t="str">
        <f t="shared" si="20"/>
        <v/>
      </c>
      <c r="AV31" s="257" t="str">
        <f t="shared" si="20"/>
        <v/>
      </c>
      <c r="AW31" s="257" t="str">
        <f t="shared" si="20"/>
        <v/>
      </c>
      <c r="AX31" s="257" t="str">
        <f t="shared" si="20"/>
        <v/>
      </c>
      <c r="AY31" s="257" t="str">
        <f t="shared" si="20"/>
        <v/>
      </c>
      <c r="AZ31" s="257" t="str">
        <f t="shared" si="20"/>
        <v/>
      </c>
      <c r="BA31" s="257" t="str">
        <f t="shared" si="20"/>
        <v/>
      </c>
      <c r="BB31" s="257" t="str">
        <f t="shared" si="20"/>
        <v/>
      </c>
      <c r="BC31" s="257" t="str">
        <f t="shared" si="20"/>
        <v/>
      </c>
      <c r="BD31" s="257" t="str">
        <f t="shared" si="20"/>
        <v/>
      </c>
      <c r="BE31" s="257" t="str">
        <f t="shared" si="20"/>
        <v/>
      </c>
      <c r="BF31" s="257" t="str">
        <f t="shared" si="20"/>
        <v/>
      </c>
      <c r="BG31" s="257" t="str">
        <f t="shared" si="20"/>
        <v/>
      </c>
      <c r="BH31" s="257" t="str">
        <f t="shared" si="20"/>
        <v/>
      </c>
      <c r="BI31" s="257" t="str">
        <f t="shared" si="20"/>
        <v/>
      </c>
      <c r="BJ31" s="257" t="str">
        <f t="shared" si="20"/>
        <v/>
      </c>
      <c r="BK31" s="257" t="str">
        <f t="shared" si="20"/>
        <v/>
      </c>
      <c r="BL31" s="257" t="str">
        <f t="shared" si="20"/>
        <v/>
      </c>
      <c r="BM31" s="257" t="str">
        <f t="shared" si="20"/>
        <v/>
      </c>
      <c r="BN31" s="257" t="str">
        <f t="shared" si="20"/>
        <v/>
      </c>
      <c r="BO31" s="257" t="str">
        <f t="shared" si="20"/>
        <v/>
      </c>
      <c r="BP31" s="257" t="str">
        <f t="shared" si="20"/>
        <v/>
      </c>
      <c r="BT31" s="195" t="s">
        <v>8</v>
      </c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</row>
    <row r="32" spans="1:111" ht="15.75" thickBot="1">
      <c r="A32" s="240"/>
      <c r="B32" s="197"/>
      <c r="C32" s="198" t="s">
        <v>149</v>
      </c>
      <c r="D32" s="26"/>
      <c r="E32" s="59"/>
      <c r="F32" s="60"/>
      <c r="G32" s="26"/>
      <c r="H32" s="59"/>
      <c r="I32" s="60"/>
      <c r="J32" s="26"/>
      <c r="K32" s="59"/>
      <c r="L32" s="60"/>
      <c r="M32" s="26"/>
      <c r="N32" s="59"/>
      <c r="O32" s="60"/>
      <c r="P32" s="26"/>
      <c r="Q32" s="59"/>
      <c r="R32" s="60"/>
      <c r="S32" s="26"/>
      <c r="T32" s="59"/>
      <c r="U32" s="60"/>
      <c r="V32" s="26"/>
      <c r="W32" s="59"/>
      <c r="X32" s="60"/>
      <c r="Y32" s="26"/>
      <c r="Z32" s="59"/>
      <c r="AA32" s="60"/>
      <c r="AB32" s="26"/>
      <c r="AC32" s="59"/>
      <c r="AD32" s="255"/>
      <c r="AP32" s="197"/>
      <c r="AQ32" s="257" t="str">
        <f>IF(D32="","",IF(OR(D32=A32,D32="Ac"),"A",IF(D32="NA","NA","E")))</f>
        <v/>
      </c>
      <c r="AR32" s="257" t="str">
        <f t="shared" si="20"/>
        <v/>
      </c>
      <c r="AS32" s="257" t="str">
        <f t="shared" si="20"/>
        <v/>
      </c>
      <c r="AT32" s="257" t="str">
        <f t="shared" si="20"/>
        <v/>
      </c>
      <c r="AU32" s="257" t="str">
        <f t="shared" si="20"/>
        <v/>
      </c>
      <c r="AV32" s="257" t="str">
        <f t="shared" si="20"/>
        <v/>
      </c>
      <c r="AW32" s="257" t="str">
        <f t="shared" si="20"/>
        <v/>
      </c>
      <c r="AX32" s="257" t="str">
        <f t="shared" si="20"/>
        <v/>
      </c>
      <c r="AY32" s="257" t="str">
        <f t="shared" si="20"/>
        <v/>
      </c>
      <c r="AZ32" s="257" t="str">
        <f t="shared" si="20"/>
        <v/>
      </c>
      <c r="BA32" s="257" t="str">
        <f t="shared" si="20"/>
        <v/>
      </c>
      <c r="BB32" s="257" t="str">
        <f t="shared" si="20"/>
        <v/>
      </c>
      <c r="BC32" s="257" t="str">
        <f t="shared" si="20"/>
        <v/>
      </c>
      <c r="BD32" s="257" t="str">
        <f t="shared" si="20"/>
        <v/>
      </c>
      <c r="BE32" s="257" t="str">
        <f t="shared" si="20"/>
        <v/>
      </c>
      <c r="BF32" s="257" t="str">
        <f t="shared" si="20"/>
        <v/>
      </c>
      <c r="BG32" s="257" t="str">
        <f t="shared" si="20"/>
        <v/>
      </c>
      <c r="BH32" s="257" t="str">
        <f t="shared" si="20"/>
        <v/>
      </c>
      <c r="BI32" s="257" t="str">
        <f t="shared" si="20"/>
        <v/>
      </c>
      <c r="BJ32" s="257" t="str">
        <f t="shared" si="20"/>
        <v/>
      </c>
      <c r="BK32" s="257" t="str">
        <f t="shared" si="20"/>
        <v/>
      </c>
      <c r="BL32" s="257" t="str">
        <f t="shared" si="20"/>
        <v/>
      </c>
      <c r="BM32" s="257" t="str">
        <f t="shared" si="20"/>
        <v/>
      </c>
      <c r="BN32" s="257" t="str">
        <f t="shared" si="20"/>
        <v/>
      </c>
      <c r="BO32" s="257" t="str">
        <f t="shared" si="20"/>
        <v/>
      </c>
      <c r="BP32" s="257" t="str">
        <f t="shared" si="20"/>
        <v/>
      </c>
      <c r="BT32" s="197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  <c r="CS32" s="261"/>
      <c r="CT32" s="261"/>
    </row>
    <row r="33" spans="1:98" ht="15.75" thickBot="1">
      <c r="A33" s="118"/>
      <c r="B33" s="197"/>
      <c r="C33" s="198" t="s">
        <v>150</v>
      </c>
      <c r="D33" s="26"/>
      <c r="E33" s="59"/>
      <c r="F33" s="60"/>
      <c r="G33" s="26"/>
      <c r="H33" s="59"/>
      <c r="I33" s="60"/>
      <c r="J33" s="26"/>
      <c r="K33" s="59"/>
      <c r="L33" s="60"/>
      <c r="M33" s="26"/>
      <c r="N33" s="59"/>
      <c r="O33" s="60"/>
      <c r="P33" s="26"/>
      <c r="Q33" s="59"/>
      <c r="R33" s="60"/>
      <c r="S33" s="26"/>
      <c r="T33" s="59"/>
      <c r="U33" s="60"/>
      <c r="V33" s="26"/>
      <c r="W33" s="59"/>
      <c r="X33" s="60"/>
      <c r="Y33" s="26"/>
      <c r="Z33" s="59"/>
      <c r="AA33" s="60"/>
      <c r="AB33" s="26"/>
      <c r="AC33" s="59"/>
      <c r="AD33" s="255"/>
      <c r="AP33" s="197"/>
      <c r="AQ33" s="257" t="str">
        <f>IF(D33="","",IF(OR(D33=A33,D33="Ac"),"A",IF(D33="NA","NA","E")))</f>
        <v/>
      </c>
      <c r="AR33" s="257" t="str">
        <f t="shared" si="20"/>
        <v/>
      </c>
      <c r="AS33" s="257" t="str">
        <f t="shared" si="20"/>
        <v/>
      </c>
      <c r="AT33" s="257" t="str">
        <f t="shared" si="20"/>
        <v/>
      </c>
      <c r="AU33" s="257" t="str">
        <f t="shared" si="20"/>
        <v/>
      </c>
      <c r="AV33" s="257" t="str">
        <f t="shared" si="20"/>
        <v/>
      </c>
      <c r="AW33" s="257" t="str">
        <f t="shared" si="20"/>
        <v/>
      </c>
      <c r="AX33" s="257" t="str">
        <f t="shared" si="20"/>
        <v/>
      </c>
      <c r="AY33" s="257" t="str">
        <f t="shared" si="20"/>
        <v/>
      </c>
      <c r="AZ33" s="257" t="str">
        <f t="shared" si="20"/>
        <v/>
      </c>
      <c r="BA33" s="257" t="str">
        <f t="shared" si="20"/>
        <v/>
      </c>
      <c r="BB33" s="257" t="str">
        <f t="shared" si="20"/>
        <v/>
      </c>
      <c r="BC33" s="257" t="str">
        <f t="shared" si="20"/>
        <v/>
      </c>
      <c r="BD33" s="257" t="str">
        <f t="shared" si="20"/>
        <v/>
      </c>
      <c r="BE33" s="257" t="str">
        <f t="shared" si="20"/>
        <v/>
      </c>
      <c r="BF33" s="257" t="str">
        <f t="shared" si="20"/>
        <v/>
      </c>
      <c r="BG33" s="257" t="str">
        <f t="shared" si="20"/>
        <v/>
      </c>
      <c r="BH33" s="257" t="str">
        <f t="shared" si="20"/>
        <v/>
      </c>
      <c r="BI33" s="257" t="str">
        <f t="shared" si="20"/>
        <v/>
      </c>
      <c r="BJ33" s="257" t="str">
        <f t="shared" si="20"/>
        <v/>
      </c>
      <c r="BK33" s="257" t="str">
        <f t="shared" si="20"/>
        <v/>
      </c>
      <c r="BL33" s="257" t="str">
        <f t="shared" si="20"/>
        <v/>
      </c>
      <c r="BM33" s="257" t="str">
        <f t="shared" si="20"/>
        <v/>
      </c>
      <c r="BN33" s="257" t="str">
        <f t="shared" si="20"/>
        <v/>
      </c>
      <c r="BO33" s="257" t="str">
        <f t="shared" si="20"/>
        <v/>
      </c>
      <c r="BP33" s="257" t="str">
        <f t="shared" si="20"/>
        <v/>
      </c>
      <c r="BT33" s="197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</row>
    <row r="34" spans="1:98" ht="15.75" thickBot="1">
      <c r="A34" s="241"/>
      <c r="B34" s="197"/>
      <c r="C34" s="198" t="s">
        <v>151</v>
      </c>
      <c r="D34" s="26"/>
      <c r="E34" s="59"/>
      <c r="F34" s="60"/>
      <c r="G34" s="26"/>
      <c r="H34" s="59"/>
      <c r="I34" s="60"/>
      <c r="J34" s="26"/>
      <c r="K34" s="59"/>
      <c r="L34" s="60"/>
      <c r="M34" s="26"/>
      <c r="N34" s="59"/>
      <c r="O34" s="60"/>
      <c r="P34" s="26"/>
      <c r="Q34" s="59"/>
      <c r="R34" s="60"/>
      <c r="S34" s="26"/>
      <c r="T34" s="59"/>
      <c r="U34" s="60"/>
      <c r="V34" s="26"/>
      <c r="W34" s="59"/>
      <c r="X34" s="60"/>
      <c r="Y34" s="26"/>
      <c r="Z34" s="59"/>
      <c r="AA34" s="60"/>
      <c r="AB34" s="26"/>
      <c r="AC34" s="59"/>
      <c r="AD34" s="255"/>
      <c r="AE34" s="1"/>
      <c r="AF34" s="1"/>
      <c r="AG34" s="1"/>
      <c r="AP34" s="197"/>
      <c r="AQ34" s="257" t="str">
        <f>IF(D34="","",IF(OR(D34=A34,D34="Ac"),"A",IF(D34="NA","NA","E")))</f>
        <v/>
      </c>
      <c r="AR34" s="257" t="str">
        <f t="shared" si="20"/>
        <v/>
      </c>
      <c r="AS34" s="257" t="str">
        <f t="shared" si="20"/>
        <v/>
      </c>
      <c r="AT34" s="257" t="str">
        <f t="shared" si="20"/>
        <v/>
      </c>
      <c r="AU34" s="257" t="str">
        <f t="shared" si="20"/>
        <v/>
      </c>
      <c r="AV34" s="257" t="str">
        <f t="shared" si="20"/>
        <v/>
      </c>
      <c r="AW34" s="257" t="str">
        <f t="shared" si="20"/>
        <v/>
      </c>
      <c r="AX34" s="257" t="str">
        <f t="shared" si="20"/>
        <v/>
      </c>
      <c r="AY34" s="257" t="str">
        <f t="shared" si="20"/>
        <v/>
      </c>
      <c r="AZ34" s="257" t="str">
        <f t="shared" si="20"/>
        <v/>
      </c>
      <c r="BA34" s="257" t="str">
        <f t="shared" si="20"/>
        <v/>
      </c>
      <c r="BB34" s="257" t="str">
        <f t="shared" si="20"/>
        <v/>
      </c>
      <c r="BC34" s="257" t="str">
        <f t="shared" si="20"/>
        <v/>
      </c>
      <c r="BD34" s="257" t="str">
        <f t="shared" si="20"/>
        <v/>
      </c>
      <c r="BE34" s="257" t="str">
        <f t="shared" si="20"/>
        <v/>
      </c>
      <c r="BF34" s="257" t="str">
        <f t="shared" si="20"/>
        <v/>
      </c>
      <c r="BG34" s="257" t="str">
        <f t="shared" si="20"/>
        <v/>
      </c>
      <c r="BH34" s="257" t="str">
        <f t="shared" si="20"/>
        <v/>
      </c>
      <c r="BI34" s="257" t="str">
        <f t="shared" si="20"/>
        <v/>
      </c>
      <c r="BJ34" s="257" t="str">
        <f t="shared" si="20"/>
        <v/>
      </c>
      <c r="BK34" s="257" t="str">
        <f t="shared" si="20"/>
        <v/>
      </c>
      <c r="BL34" s="257" t="str">
        <f t="shared" si="20"/>
        <v/>
      </c>
      <c r="BM34" s="257" t="str">
        <f t="shared" si="20"/>
        <v/>
      </c>
      <c r="BN34" s="257" t="str">
        <f t="shared" si="20"/>
        <v/>
      </c>
      <c r="BO34" s="257" t="str">
        <f t="shared" si="20"/>
        <v/>
      </c>
      <c r="BP34" s="257" t="str">
        <f t="shared" si="20"/>
        <v/>
      </c>
      <c r="BT34" s="197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  <c r="CS34" s="261"/>
      <c r="CT34" s="261"/>
    </row>
    <row r="35" spans="1:98" ht="15.75" thickBot="1">
      <c r="A35" s="242"/>
      <c r="B35" s="197"/>
      <c r="C35" s="198" t="s">
        <v>152</v>
      </c>
      <c r="D35" s="26"/>
      <c r="E35" s="59"/>
      <c r="F35" s="60"/>
      <c r="G35" s="26"/>
      <c r="H35" s="59"/>
      <c r="I35" s="60"/>
      <c r="J35" s="26"/>
      <c r="K35" s="59"/>
      <c r="L35" s="60"/>
      <c r="M35" s="26"/>
      <c r="N35" s="59"/>
      <c r="O35" s="60"/>
      <c r="P35" s="26"/>
      <c r="Q35" s="59"/>
      <c r="R35" s="60"/>
      <c r="S35" s="26"/>
      <c r="T35" s="59"/>
      <c r="U35" s="60"/>
      <c r="V35" s="26"/>
      <c r="W35" s="59"/>
      <c r="X35" s="60"/>
      <c r="Y35" s="26"/>
      <c r="Z35" s="59"/>
      <c r="AA35" s="60"/>
      <c r="AB35" s="26"/>
      <c r="AC35" s="59"/>
      <c r="AD35" s="255"/>
      <c r="AE35" s="1"/>
      <c r="AF35" s="1"/>
      <c r="AG35" s="1"/>
      <c r="AP35" s="197"/>
      <c r="AQ35" s="257" t="str">
        <f>IF(D35="","",IF(OR(D35=A35,D35="Ac"),"A",IF(D35="NA","NA","E")))</f>
        <v/>
      </c>
      <c r="AR35" s="257" t="str">
        <f t="shared" si="20"/>
        <v/>
      </c>
      <c r="AS35" s="257" t="str">
        <f t="shared" si="20"/>
        <v/>
      </c>
      <c r="AT35" s="257" t="str">
        <f t="shared" si="20"/>
        <v/>
      </c>
      <c r="AU35" s="257" t="str">
        <f t="shared" si="20"/>
        <v/>
      </c>
      <c r="AV35" s="257" t="str">
        <f t="shared" si="20"/>
        <v/>
      </c>
      <c r="AW35" s="257" t="str">
        <f t="shared" si="20"/>
        <v/>
      </c>
      <c r="AX35" s="257" t="str">
        <f t="shared" si="20"/>
        <v/>
      </c>
      <c r="AY35" s="257" t="str">
        <f t="shared" si="20"/>
        <v/>
      </c>
      <c r="AZ35" s="257" t="str">
        <f t="shared" si="20"/>
        <v/>
      </c>
      <c r="BA35" s="257" t="str">
        <f t="shared" si="20"/>
        <v/>
      </c>
      <c r="BB35" s="257" t="str">
        <f t="shared" si="20"/>
        <v/>
      </c>
      <c r="BC35" s="257" t="str">
        <f t="shared" si="20"/>
        <v/>
      </c>
      <c r="BD35" s="257" t="str">
        <f t="shared" si="20"/>
        <v/>
      </c>
      <c r="BE35" s="257" t="str">
        <f t="shared" si="20"/>
        <v/>
      </c>
      <c r="BF35" s="257" t="str">
        <f t="shared" si="20"/>
        <v/>
      </c>
      <c r="BG35" s="257" t="str">
        <f t="shared" si="20"/>
        <v/>
      </c>
      <c r="BH35" s="257" t="str">
        <f t="shared" si="20"/>
        <v/>
      </c>
      <c r="BI35" s="257" t="str">
        <f t="shared" si="20"/>
        <v/>
      </c>
      <c r="BJ35" s="257" t="str">
        <f t="shared" si="20"/>
        <v/>
      </c>
      <c r="BK35" s="257" t="str">
        <f t="shared" si="20"/>
        <v/>
      </c>
      <c r="BL35" s="257" t="str">
        <f t="shared" si="20"/>
        <v/>
      </c>
      <c r="BM35" s="257" t="str">
        <f t="shared" si="20"/>
        <v/>
      </c>
      <c r="BN35" s="257" t="str">
        <f t="shared" si="20"/>
        <v/>
      </c>
      <c r="BO35" s="257" t="str">
        <f t="shared" si="20"/>
        <v/>
      </c>
      <c r="BP35" s="257" t="str">
        <f t="shared" si="20"/>
        <v/>
      </c>
      <c r="BT35" s="197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  <c r="CS35" s="261"/>
      <c r="CT35" s="261"/>
    </row>
    <row r="36" spans="1:98" ht="15.75" thickBot="1">
      <c r="A36" s="118"/>
      <c r="B36" s="157"/>
      <c r="C36" s="149" t="s">
        <v>153</v>
      </c>
      <c r="D36" s="26"/>
      <c r="E36" s="59"/>
      <c r="F36" s="60"/>
      <c r="G36" s="26"/>
      <c r="H36" s="59"/>
      <c r="I36" s="60"/>
      <c r="J36" s="26"/>
      <c r="K36" s="59"/>
      <c r="L36" s="60"/>
      <c r="M36" s="26"/>
      <c r="N36" s="59"/>
      <c r="O36" s="60"/>
      <c r="P36" s="26"/>
      <c r="Q36" s="59"/>
      <c r="R36" s="60"/>
      <c r="S36" s="26"/>
      <c r="T36" s="59"/>
      <c r="U36" s="60"/>
      <c r="V36" s="26"/>
      <c r="W36" s="59"/>
      <c r="X36" s="60"/>
      <c r="Y36" s="26"/>
      <c r="Z36" s="59"/>
      <c r="AA36" s="60"/>
      <c r="AB36" s="26"/>
      <c r="AC36" s="59"/>
      <c r="AD36" s="255"/>
      <c r="AE36" s="1"/>
      <c r="AF36" s="1"/>
      <c r="AG36" s="1"/>
      <c r="AP36" s="157"/>
      <c r="AQ36" s="257" t="str">
        <f>IF(D36="","",IF(OR(D36=A36,D36="Ac"),"A",IF(D36="NA","NA","E")))</f>
        <v/>
      </c>
      <c r="AR36" s="257" t="str">
        <f t="shared" si="20"/>
        <v/>
      </c>
      <c r="AS36" s="257" t="str">
        <f t="shared" si="20"/>
        <v/>
      </c>
      <c r="AT36" s="257" t="str">
        <f t="shared" si="20"/>
        <v/>
      </c>
      <c r="AU36" s="257" t="str">
        <f t="shared" si="20"/>
        <v/>
      </c>
      <c r="AV36" s="257" t="str">
        <f t="shared" si="20"/>
        <v/>
      </c>
      <c r="AW36" s="257" t="str">
        <f t="shared" si="20"/>
        <v/>
      </c>
      <c r="AX36" s="257" t="str">
        <f t="shared" si="20"/>
        <v/>
      </c>
      <c r="AY36" s="257" t="str">
        <f t="shared" si="20"/>
        <v/>
      </c>
      <c r="AZ36" s="257" t="str">
        <f t="shared" si="20"/>
        <v/>
      </c>
      <c r="BA36" s="257" t="str">
        <f t="shared" si="20"/>
        <v/>
      </c>
      <c r="BB36" s="257" t="str">
        <f t="shared" si="20"/>
        <v/>
      </c>
      <c r="BC36" s="257" t="str">
        <f t="shared" si="20"/>
        <v/>
      </c>
      <c r="BD36" s="257" t="str">
        <f t="shared" si="20"/>
        <v/>
      </c>
      <c r="BE36" s="257" t="str">
        <f t="shared" si="20"/>
        <v/>
      </c>
      <c r="BF36" s="257" t="str">
        <f t="shared" si="20"/>
        <v/>
      </c>
      <c r="BG36" s="257" t="str">
        <f t="shared" si="20"/>
        <v/>
      </c>
      <c r="BH36" s="257" t="str">
        <f t="shared" si="20"/>
        <v/>
      </c>
      <c r="BI36" s="257" t="str">
        <f t="shared" si="20"/>
        <v/>
      </c>
      <c r="BJ36" s="257" t="str">
        <f t="shared" si="20"/>
        <v/>
      </c>
      <c r="BK36" s="257" t="str">
        <f t="shared" si="20"/>
        <v/>
      </c>
      <c r="BL36" s="257" t="str">
        <f t="shared" si="20"/>
        <v/>
      </c>
      <c r="BM36" s="257" t="str">
        <f t="shared" si="20"/>
        <v/>
      </c>
      <c r="BN36" s="257" t="str">
        <f t="shared" si="20"/>
        <v/>
      </c>
      <c r="BO36" s="257" t="str">
        <f t="shared" si="20"/>
        <v/>
      </c>
      <c r="BP36" s="257" t="str">
        <f t="shared" si="20"/>
        <v/>
      </c>
      <c r="BT36" s="157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  <c r="CS36" s="261"/>
      <c r="CT36" s="261"/>
    </row>
    <row r="37" spans="1:98" ht="15.75" thickBot="1">
      <c r="A37" s="240"/>
      <c r="B37" s="195" t="s">
        <v>9</v>
      </c>
      <c r="C37" s="196" t="s">
        <v>133</v>
      </c>
      <c r="D37" s="26"/>
      <c r="E37" s="59"/>
      <c r="F37" s="60"/>
      <c r="G37" s="26"/>
      <c r="H37" s="59"/>
      <c r="I37" s="60"/>
      <c r="J37" s="26"/>
      <c r="K37" s="59"/>
      <c r="L37" s="60"/>
      <c r="M37" s="26"/>
      <c r="N37" s="59"/>
      <c r="O37" s="60"/>
      <c r="P37" s="26"/>
      <c r="Q37" s="59"/>
      <c r="R37" s="60"/>
      <c r="S37" s="26"/>
      <c r="T37" s="59"/>
      <c r="U37" s="60"/>
      <c r="V37" s="26"/>
      <c r="W37" s="59"/>
      <c r="X37" s="60"/>
      <c r="Y37" s="26"/>
      <c r="Z37" s="59"/>
      <c r="AA37" s="60"/>
      <c r="AB37" s="26"/>
      <c r="AC37" s="59"/>
      <c r="AD37" s="255"/>
      <c r="AE37" s="1"/>
      <c r="AF37" s="1"/>
      <c r="AG37" s="1"/>
      <c r="AP37" s="195" t="s">
        <v>9</v>
      </c>
      <c r="AQ37" s="257" t="str">
        <f>IF(D37="","",IF(OR(D37=A37,D37="Ac"),"A",IF(D37="NA","NA","E")))</f>
        <v/>
      </c>
      <c r="AR37" s="257" t="str">
        <f t="shared" si="20"/>
        <v/>
      </c>
      <c r="AS37" s="257" t="str">
        <f t="shared" si="20"/>
        <v/>
      </c>
      <c r="AT37" s="257" t="str">
        <f t="shared" si="20"/>
        <v/>
      </c>
      <c r="AU37" s="257" t="str">
        <f t="shared" si="20"/>
        <v/>
      </c>
      <c r="AV37" s="257" t="str">
        <f t="shared" si="20"/>
        <v/>
      </c>
      <c r="AW37" s="257" t="str">
        <f t="shared" si="20"/>
        <v/>
      </c>
      <c r="AX37" s="257" t="str">
        <f t="shared" si="20"/>
        <v/>
      </c>
      <c r="AY37" s="257" t="str">
        <f t="shared" si="20"/>
        <v/>
      </c>
      <c r="AZ37" s="257" t="str">
        <f t="shared" si="20"/>
        <v/>
      </c>
      <c r="BA37" s="257" t="str">
        <f t="shared" si="20"/>
        <v/>
      </c>
      <c r="BB37" s="257" t="str">
        <f t="shared" si="20"/>
        <v/>
      </c>
      <c r="BC37" s="257" t="str">
        <f t="shared" si="20"/>
        <v/>
      </c>
      <c r="BD37" s="257" t="str">
        <f t="shared" si="20"/>
        <v/>
      </c>
      <c r="BE37" s="257" t="str">
        <f t="shared" si="20"/>
        <v/>
      </c>
      <c r="BF37" s="257" t="str">
        <f t="shared" si="20"/>
        <v/>
      </c>
      <c r="BG37" s="257" t="str">
        <f t="shared" si="20"/>
        <v/>
      </c>
      <c r="BH37" s="257" t="str">
        <f t="shared" si="20"/>
        <v/>
      </c>
      <c r="BI37" s="257" t="str">
        <f t="shared" si="20"/>
        <v/>
      </c>
      <c r="BJ37" s="257" t="str">
        <f t="shared" si="20"/>
        <v/>
      </c>
      <c r="BK37" s="257" t="str">
        <f t="shared" si="20"/>
        <v/>
      </c>
      <c r="BL37" s="257" t="str">
        <f t="shared" si="20"/>
        <v/>
      </c>
      <c r="BM37" s="257" t="str">
        <f t="shared" si="20"/>
        <v/>
      </c>
      <c r="BN37" s="257" t="str">
        <f t="shared" si="20"/>
        <v/>
      </c>
      <c r="BO37" s="257" t="str">
        <f t="shared" si="20"/>
        <v/>
      </c>
      <c r="BP37" s="257" t="str">
        <f t="shared" si="20"/>
        <v/>
      </c>
      <c r="BT37" s="195" t="s">
        <v>9</v>
      </c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  <c r="CS37" s="261"/>
      <c r="CT37" s="261"/>
    </row>
    <row r="38" spans="1:98" ht="15.75" thickBot="1">
      <c r="A38" s="118"/>
      <c r="B38" s="197"/>
      <c r="C38" s="198" t="s">
        <v>134</v>
      </c>
      <c r="D38" s="26"/>
      <c r="E38" s="59"/>
      <c r="F38" s="60"/>
      <c r="G38" s="26"/>
      <c r="H38" s="59"/>
      <c r="I38" s="60"/>
      <c r="J38" s="26"/>
      <c r="K38" s="59"/>
      <c r="L38" s="60"/>
      <c r="M38" s="26"/>
      <c r="N38" s="59"/>
      <c r="O38" s="60"/>
      <c r="P38" s="26"/>
      <c r="Q38" s="59"/>
      <c r="R38" s="60"/>
      <c r="S38" s="26"/>
      <c r="T38" s="59"/>
      <c r="U38" s="60"/>
      <c r="V38" s="26"/>
      <c r="W38" s="59"/>
      <c r="X38" s="60"/>
      <c r="Y38" s="26"/>
      <c r="Z38" s="59"/>
      <c r="AA38" s="60"/>
      <c r="AB38" s="26"/>
      <c r="AC38" s="59"/>
      <c r="AD38" s="255"/>
      <c r="AE38" s="1"/>
      <c r="AF38" s="1"/>
      <c r="AG38" s="1"/>
      <c r="AP38" s="197"/>
      <c r="AQ38" s="257" t="str">
        <f>IF(D38="","",IF(OR(D38=A38,D38="Ac"),"A",IF(D38="NA","NA","E")))</f>
        <v/>
      </c>
      <c r="AR38" s="257" t="str">
        <f t="shared" si="20"/>
        <v/>
      </c>
      <c r="AS38" s="257" t="str">
        <f t="shared" si="20"/>
        <v/>
      </c>
      <c r="AT38" s="257" t="str">
        <f t="shared" si="20"/>
        <v/>
      </c>
      <c r="AU38" s="257" t="str">
        <f t="shared" si="20"/>
        <v/>
      </c>
      <c r="AV38" s="257" t="str">
        <f t="shared" si="20"/>
        <v/>
      </c>
      <c r="AW38" s="257" t="str">
        <f t="shared" si="20"/>
        <v/>
      </c>
      <c r="AX38" s="257" t="str">
        <f t="shared" si="20"/>
        <v/>
      </c>
      <c r="AY38" s="257" t="str">
        <f t="shared" si="20"/>
        <v/>
      </c>
      <c r="AZ38" s="257" t="str">
        <f t="shared" si="20"/>
        <v/>
      </c>
      <c r="BA38" s="257" t="str">
        <f t="shared" si="20"/>
        <v/>
      </c>
      <c r="BB38" s="257" t="str">
        <f t="shared" si="20"/>
        <v/>
      </c>
      <c r="BC38" s="257" t="str">
        <f t="shared" si="20"/>
        <v/>
      </c>
      <c r="BD38" s="257" t="str">
        <f t="shared" si="20"/>
        <v/>
      </c>
      <c r="BE38" s="257" t="str">
        <f t="shared" si="20"/>
        <v/>
      </c>
      <c r="BF38" s="257" t="str">
        <f t="shared" si="20"/>
        <v/>
      </c>
      <c r="BG38" s="257" t="str">
        <f t="shared" si="20"/>
        <v/>
      </c>
      <c r="BH38" s="257" t="str">
        <f t="shared" si="20"/>
        <v/>
      </c>
      <c r="BI38" s="257" t="str">
        <f t="shared" si="20"/>
        <v/>
      </c>
      <c r="BJ38" s="257" t="str">
        <f t="shared" si="20"/>
        <v/>
      </c>
      <c r="BK38" s="257" t="str">
        <f t="shared" si="20"/>
        <v/>
      </c>
      <c r="BL38" s="257" t="str">
        <f t="shared" si="20"/>
        <v/>
      </c>
      <c r="BM38" s="257" t="str">
        <f t="shared" si="20"/>
        <v/>
      </c>
      <c r="BN38" s="257" t="str">
        <f t="shared" si="20"/>
        <v/>
      </c>
      <c r="BO38" s="257" t="str">
        <f t="shared" si="20"/>
        <v/>
      </c>
      <c r="BP38" s="257" t="str">
        <f t="shared" si="20"/>
        <v/>
      </c>
      <c r="BT38" s="197"/>
      <c r="BU38" s="261"/>
      <c r="BV38" s="261"/>
      <c r="BW38" s="261"/>
      <c r="BX38" s="261"/>
      <c r="BY38" s="261"/>
      <c r="BZ38" s="261"/>
      <c r="CA38" s="261"/>
      <c r="CB38" s="261"/>
      <c r="CC38" s="261"/>
      <c r="CD38" s="261"/>
      <c r="CE38" s="261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  <c r="CS38" s="261"/>
      <c r="CT38" s="261"/>
    </row>
    <row r="39" spans="1:98" ht="15.75" thickBot="1">
      <c r="A39" s="241"/>
      <c r="B39" s="197"/>
      <c r="C39" s="198" t="s">
        <v>135</v>
      </c>
      <c r="D39" s="26"/>
      <c r="E39" s="59"/>
      <c r="F39" s="60"/>
      <c r="G39" s="26"/>
      <c r="H39" s="59"/>
      <c r="I39" s="60"/>
      <c r="J39" s="26"/>
      <c r="K39" s="59"/>
      <c r="L39" s="60"/>
      <c r="M39" s="26"/>
      <c r="N39" s="59"/>
      <c r="O39" s="60"/>
      <c r="P39" s="26"/>
      <c r="Q39" s="59"/>
      <c r="R39" s="60"/>
      <c r="S39" s="26"/>
      <c r="T39" s="59"/>
      <c r="U39" s="60"/>
      <c r="V39" s="26"/>
      <c r="W39" s="59"/>
      <c r="X39" s="60"/>
      <c r="Y39" s="26"/>
      <c r="Z39" s="59"/>
      <c r="AA39" s="60"/>
      <c r="AB39" s="26"/>
      <c r="AC39" s="59"/>
      <c r="AD39" s="255"/>
      <c r="AE39" s="1"/>
      <c r="AF39" s="1"/>
      <c r="AG39" s="1"/>
      <c r="AP39" s="197"/>
      <c r="AQ39" s="257" t="str">
        <f>IF(D39="","",IF(OR(D39=A39,D39="Ac"),"A",IF(D39="NA","NA","E")))</f>
        <v/>
      </c>
      <c r="AR39" s="257" t="str">
        <f t="shared" si="20"/>
        <v/>
      </c>
      <c r="AS39" s="257" t="str">
        <f t="shared" si="20"/>
        <v/>
      </c>
      <c r="AT39" s="257" t="str">
        <f t="shared" si="20"/>
        <v/>
      </c>
      <c r="AU39" s="257" t="str">
        <f t="shared" si="20"/>
        <v/>
      </c>
      <c r="AV39" s="257" t="str">
        <f t="shared" si="20"/>
        <v/>
      </c>
      <c r="AW39" s="257" t="str">
        <f t="shared" si="20"/>
        <v/>
      </c>
      <c r="AX39" s="257" t="str">
        <f t="shared" si="20"/>
        <v/>
      </c>
      <c r="AY39" s="257" t="str">
        <f t="shared" si="20"/>
        <v/>
      </c>
      <c r="AZ39" s="257" t="str">
        <f t="shared" si="20"/>
        <v/>
      </c>
      <c r="BA39" s="257" t="str">
        <f t="shared" si="20"/>
        <v/>
      </c>
      <c r="BB39" s="257" t="str">
        <f t="shared" si="20"/>
        <v/>
      </c>
      <c r="BC39" s="257" t="str">
        <f t="shared" si="20"/>
        <v/>
      </c>
      <c r="BD39" s="257" t="str">
        <f t="shared" si="20"/>
        <v/>
      </c>
      <c r="BE39" s="257" t="str">
        <f t="shared" si="20"/>
        <v/>
      </c>
      <c r="BF39" s="257" t="str">
        <f t="shared" si="20"/>
        <v/>
      </c>
      <c r="BG39" s="257" t="str">
        <f t="shared" si="20"/>
        <v/>
      </c>
      <c r="BH39" s="257" t="str">
        <f t="shared" si="20"/>
        <v/>
      </c>
      <c r="BI39" s="257" t="str">
        <f t="shared" si="20"/>
        <v/>
      </c>
      <c r="BJ39" s="257" t="str">
        <f t="shared" si="20"/>
        <v/>
      </c>
      <c r="BK39" s="257" t="str">
        <f t="shared" si="20"/>
        <v/>
      </c>
      <c r="BL39" s="257" t="str">
        <f t="shared" si="20"/>
        <v/>
      </c>
      <c r="BM39" s="257" t="str">
        <f t="shared" si="20"/>
        <v/>
      </c>
      <c r="BN39" s="257" t="str">
        <f t="shared" si="20"/>
        <v/>
      </c>
      <c r="BO39" s="257" t="str">
        <f t="shared" si="20"/>
        <v/>
      </c>
      <c r="BP39" s="257" t="str">
        <f t="shared" si="20"/>
        <v/>
      </c>
      <c r="BT39" s="197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61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  <c r="CS39" s="261"/>
      <c r="CT39" s="261"/>
    </row>
    <row r="40" spans="1:98" ht="15.75" thickBot="1">
      <c r="A40" s="242"/>
      <c r="B40" s="157"/>
      <c r="C40" s="149" t="s">
        <v>147</v>
      </c>
      <c r="D40" s="26"/>
      <c r="E40" s="59"/>
      <c r="F40" s="60"/>
      <c r="G40" s="26"/>
      <c r="H40" s="59"/>
      <c r="I40" s="60"/>
      <c r="J40" s="26"/>
      <c r="K40" s="59"/>
      <c r="L40" s="60"/>
      <c r="M40" s="26"/>
      <c r="N40" s="59"/>
      <c r="O40" s="60"/>
      <c r="P40" s="26"/>
      <c r="Q40" s="59"/>
      <c r="R40" s="60"/>
      <c r="S40" s="26"/>
      <c r="T40" s="59"/>
      <c r="U40" s="60"/>
      <c r="V40" s="26"/>
      <c r="W40" s="59"/>
      <c r="X40" s="60"/>
      <c r="Y40" s="26"/>
      <c r="Z40" s="59"/>
      <c r="AA40" s="60"/>
      <c r="AB40" s="26"/>
      <c r="AC40" s="59"/>
      <c r="AD40" s="255"/>
      <c r="AE40" s="1"/>
      <c r="AF40" s="1"/>
      <c r="AG40" s="1"/>
      <c r="AP40" s="157"/>
      <c r="AQ40" s="257" t="str">
        <f>IF(D40="","",IF(OR(D40=A40,D40="Ac"),"A",IF(D40="NA","NA","E")))</f>
        <v/>
      </c>
      <c r="AR40" s="257" t="str">
        <f t="shared" si="20"/>
        <v/>
      </c>
      <c r="AS40" s="257" t="str">
        <f t="shared" si="20"/>
        <v/>
      </c>
      <c r="AT40" s="257" t="str">
        <f t="shared" si="20"/>
        <v/>
      </c>
      <c r="AU40" s="257" t="str">
        <f t="shared" si="20"/>
        <v/>
      </c>
      <c r="AV40" s="257" t="str">
        <f t="shared" si="20"/>
        <v/>
      </c>
      <c r="AW40" s="257" t="str">
        <f t="shared" ref="AW40:BP42" si="21">IF(J40="","",IF(OR(J40=G40,J40="Ac"),"A",IF(J40="NA","NA","E")))</f>
        <v/>
      </c>
      <c r="AX40" s="257" t="str">
        <f t="shared" si="21"/>
        <v/>
      </c>
      <c r="AY40" s="257" t="str">
        <f t="shared" si="21"/>
        <v/>
      </c>
      <c r="AZ40" s="257" t="str">
        <f t="shared" si="21"/>
        <v/>
      </c>
      <c r="BA40" s="257" t="str">
        <f t="shared" si="21"/>
        <v/>
      </c>
      <c r="BB40" s="257" t="str">
        <f t="shared" si="21"/>
        <v/>
      </c>
      <c r="BC40" s="257" t="str">
        <f t="shared" si="21"/>
        <v/>
      </c>
      <c r="BD40" s="257" t="str">
        <f t="shared" si="21"/>
        <v/>
      </c>
      <c r="BE40" s="257" t="str">
        <f t="shared" si="21"/>
        <v/>
      </c>
      <c r="BF40" s="257" t="str">
        <f t="shared" si="21"/>
        <v/>
      </c>
      <c r="BG40" s="257" t="str">
        <f t="shared" si="21"/>
        <v/>
      </c>
      <c r="BH40" s="257" t="str">
        <f t="shared" si="21"/>
        <v/>
      </c>
      <c r="BI40" s="257" t="str">
        <f t="shared" si="21"/>
        <v/>
      </c>
      <c r="BJ40" s="257" t="str">
        <f t="shared" si="21"/>
        <v/>
      </c>
      <c r="BK40" s="257" t="str">
        <f t="shared" si="21"/>
        <v/>
      </c>
      <c r="BL40" s="257" t="str">
        <f t="shared" si="21"/>
        <v/>
      </c>
      <c r="BM40" s="257" t="str">
        <f t="shared" si="21"/>
        <v/>
      </c>
      <c r="BN40" s="257" t="str">
        <f t="shared" si="21"/>
        <v/>
      </c>
      <c r="BO40" s="257" t="str">
        <f t="shared" si="21"/>
        <v/>
      </c>
      <c r="BP40" s="257" t="str">
        <f t="shared" si="21"/>
        <v/>
      </c>
      <c r="BT40" s="157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  <c r="CS40" s="261"/>
      <c r="CT40" s="261"/>
    </row>
    <row r="41" spans="1:98" ht="15.75" thickBot="1">
      <c r="A41" s="118"/>
      <c r="B41" s="195" t="s">
        <v>10</v>
      </c>
      <c r="C41" s="196" t="s">
        <v>133</v>
      </c>
      <c r="D41" s="26"/>
      <c r="E41" s="59"/>
      <c r="F41" s="60"/>
      <c r="G41" s="26"/>
      <c r="H41" s="59"/>
      <c r="I41" s="60"/>
      <c r="J41" s="26"/>
      <c r="K41" s="59"/>
      <c r="L41" s="60"/>
      <c r="M41" s="26"/>
      <c r="N41" s="59"/>
      <c r="O41" s="60"/>
      <c r="P41" s="26"/>
      <c r="Q41" s="59"/>
      <c r="R41" s="60"/>
      <c r="S41" s="26"/>
      <c r="T41" s="59"/>
      <c r="U41" s="60"/>
      <c r="V41" s="26"/>
      <c r="W41" s="59"/>
      <c r="X41" s="60"/>
      <c r="Y41" s="26"/>
      <c r="Z41" s="59"/>
      <c r="AA41" s="60"/>
      <c r="AB41" s="26"/>
      <c r="AC41" s="59"/>
      <c r="AD41" s="255"/>
      <c r="AE41" s="1"/>
      <c r="AF41" s="1"/>
      <c r="AG41" s="1"/>
      <c r="AP41" s="195" t="s">
        <v>10</v>
      </c>
      <c r="AQ41" s="257" t="str">
        <f>IF(D41="","",IF(OR(D41=A41,D41="Ac"),"A",IF(D41="NA","NA","E")))</f>
        <v/>
      </c>
      <c r="AR41" s="257" t="str">
        <f t="shared" ref="AR41:AV42" si="22">IF(E41="","",IF(OR(E41=B41,E41="Ac"),"A",IF(E41="NA","NA","E")))</f>
        <v/>
      </c>
      <c r="AS41" s="257" t="str">
        <f t="shared" si="22"/>
        <v/>
      </c>
      <c r="AT41" s="257" t="str">
        <f t="shared" si="22"/>
        <v/>
      </c>
      <c r="AU41" s="257" t="str">
        <f t="shared" si="22"/>
        <v/>
      </c>
      <c r="AV41" s="257" t="str">
        <f t="shared" si="22"/>
        <v/>
      </c>
      <c r="AW41" s="257" t="str">
        <f t="shared" si="21"/>
        <v/>
      </c>
      <c r="AX41" s="257" t="str">
        <f t="shared" si="21"/>
        <v/>
      </c>
      <c r="AY41" s="257" t="str">
        <f t="shared" si="21"/>
        <v/>
      </c>
      <c r="AZ41" s="257" t="str">
        <f t="shared" si="21"/>
        <v/>
      </c>
      <c r="BA41" s="257" t="str">
        <f t="shared" si="21"/>
        <v/>
      </c>
      <c r="BB41" s="257" t="str">
        <f t="shared" si="21"/>
        <v/>
      </c>
      <c r="BC41" s="257" t="str">
        <f t="shared" si="21"/>
        <v/>
      </c>
      <c r="BD41" s="257" t="str">
        <f t="shared" si="21"/>
        <v/>
      </c>
      <c r="BE41" s="257" t="str">
        <f t="shared" si="21"/>
        <v/>
      </c>
      <c r="BF41" s="257" t="str">
        <f t="shared" si="21"/>
        <v/>
      </c>
      <c r="BG41" s="257" t="str">
        <f t="shared" si="21"/>
        <v/>
      </c>
      <c r="BH41" s="257" t="str">
        <f t="shared" si="21"/>
        <v/>
      </c>
      <c r="BI41" s="257" t="str">
        <f t="shared" si="21"/>
        <v/>
      </c>
      <c r="BJ41" s="257" t="str">
        <f t="shared" si="21"/>
        <v/>
      </c>
      <c r="BK41" s="257" t="str">
        <f t="shared" si="21"/>
        <v/>
      </c>
      <c r="BL41" s="257" t="str">
        <f t="shared" si="21"/>
        <v/>
      </c>
      <c r="BM41" s="257" t="str">
        <f t="shared" si="21"/>
        <v/>
      </c>
      <c r="BN41" s="257" t="str">
        <f t="shared" si="21"/>
        <v/>
      </c>
      <c r="BO41" s="257" t="str">
        <f t="shared" si="21"/>
        <v/>
      </c>
      <c r="BP41" s="257" t="str">
        <f t="shared" si="21"/>
        <v/>
      </c>
      <c r="BT41" s="195" t="s">
        <v>10</v>
      </c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  <c r="CS41" s="261"/>
      <c r="CT41" s="261"/>
    </row>
    <row r="42" spans="1:98" ht="15.75" thickBot="1">
      <c r="A42" s="240"/>
      <c r="B42" s="199"/>
      <c r="C42" s="200" t="s">
        <v>134</v>
      </c>
      <c r="D42" s="26"/>
      <c r="E42" s="59"/>
      <c r="F42" s="60"/>
      <c r="G42" s="26"/>
      <c r="H42" s="59"/>
      <c r="I42" s="60"/>
      <c r="J42" s="26"/>
      <c r="K42" s="59"/>
      <c r="L42" s="60"/>
      <c r="M42" s="26"/>
      <c r="N42" s="59"/>
      <c r="O42" s="60"/>
      <c r="P42" s="26"/>
      <c r="Q42" s="59"/>
      <c r="R42" s="60"/>
      <c r="S42" s="26"/>
      <c r="T42" s="59"/>
      <c r="U42" s="60"/>
      <c r="V42" s="26"/>
      <c r="W42" s="59"/>
      <c r="X42" s="60"/>
      <c r="Y42" s="26"/>
      <c r="Z42" s="59"/>
      <c r="AA42" s="60"/>
      <c r="AB42" s="26"/>
      <c r="AC42" s="59"/>
      <c r="AD42" s="255"/>
      <c r="AE42" s="1"/>
      <c r="AF42" s="1"/>
      <c r="AG42" s="1"/>
      <c r="AP42" s="199"/>
      <c r="AQ42" s="257" t="str">
        <f>IF(D42="","",IF(OR(D42=A42,D42="Ac"),"A",IF(D42="NA","NA","E")))</f>
        <v/>
      </c>
      <c r="AR42" s="257" t="str">
        <f t="shared" si="22"/>
        <v/>
      </c>
      <c r="AS42" s="257" t="str">
        <f t="shared" si="22"/>
        <v/>
      </c>
      <c r="AT42" s="257" t="str">
        <f t="shared" si="22"/>
        <v/>
      </c>
      <c r="AU42" s="257" t="str">
        <f t="shared" si="22"/>
        <v/>
      </c>
      <c r="AV42" s="257" t="str">
        <f t="shared" si="22"/>
        <v/>
      </c>
      <c r="AW42" s="257" t="str">
        <f t="shared" si="21"/>
        <v/>
      </c>
      <c r="AX42" s="257" t="str">
        <f t="shared" si="21"/>
        <v/>
      </c>
      <c r="AY42" s="257" t="str">
        <f t="shared" si="21"/>
        <v/>
      </c>
      <c r="AZ42" s="257" t="str">
        <f t="shared" si="21"/>
        <v/>
      </c>
      <c r="BA42" s="257" t="str">
        <f t="shared" si="21"/>
        <v/>
      </c>
      <c r="BB42" s="257" t="str">
        <f t="shared" si="21"/>
        <v/>
      </c>
      <c r="BC42" s="257" t="str">
        <f t="shared" si="21"/>
        <v/>
      </c>
      <c r="BD42" s="257" t="str">
        <f t="shared" si="21"/>
        <v/>
      </c>
      <c r="BE42" s="257" t="str">
        <f t="shared" si="21"/>
        <v/>
      </c>
      <c r="BF42" s="257" t="str">
        <f t="shared" si="21"/>
        <v/>
      </c>
      <c r="BG42" s="257" t="str">
        <f t="shared" si="21"/>
        <v/>
      </c>
      <c r="BH42" s="257" t="str">
        <f t="shared" si="21"/>
        <v/>
      </c>
      <c r="BI42" s="257" t="str">
        <f t="shared" si="21"/>
        <v/>
      </c>
      <c r="BJ42" s="257" t="str">
        <f t="shared" si="21"/>
        <v/>
      </c>
      <c r="BK42" s="257" t="str">
        <f t="shared" si="21"/>
        <v/>
      </c>
      <c r="BL42" s="257" t="str">
        <f t="shared" si="21"/>
        <v/>
      </c>
      <c r="BM42" s="257" t="str">
        <f t="shared" si="21"/>
        <v/>
      </c>
      <c r="BN42" s="257" t="str">
        <f t="shared" si="21"/>
        <v/>
      </c>
      <c r="BO42" s="257" t="str">
        <f t="shared" si="21"/>
        <v/>
      </c>
      <c r="BP42" s="257" t="str">
        <f t="shared" si="21"/>
        <v/>
      </c>
      <c r="BT42" s="199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61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  <c r="CS42" s="261"/>
      <c r="CT42" s="261"/>
    </row>
    <row r="43" spans="1:98" s="252" customFormat="1"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55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</row>
    <row r="44" spans="1:98" ht="15.75" thickBot="1">
      <c r="A44" s="243" t="s">
        <v>174</v>
      </c>
      <c r="B44" s="171" t="s">
        <v>132</v>
      </c>
      <c r="C44" s="17" t="s">
        <v>20</v>
      </c>
      <c r="D44" s="26"/>
      <c r="E44" s="59"/>
      <c r="F44" s="60"/>
      <c r="G44" s="26"/>
      <c r="H44" s="59"/>
      <c r="I44" s="60"/>
      <c r="J44" s="26"/>
      <c r="K44" s="59"/>
      <c r="L44" s="60"/>
      <c r="M44" s="26"/>
      <c r="N44" s="59"/>
      <c r="O44" s="60"/>
      <c r="P44" s="26"/>
      <c r="Q44" s="59"/>
      <c r="R44" s="60"/>
      <c r="S44" s="26"/>
      <c r="T44" s="59"/>
      <c r="U44" s="60"/>
      <c r="V44" s="26"/>
      <c r="W44" s="59"/>
      <c r="X44" s="60"/>
      <c r="Y44" s="26"/>
      <c r="Z44" s="59"/>
      <c r="AA44" s="60"/>
      <c r="AB44" s="26"/>
      <c r="AC44" s="59"/>
      <c r="AD44" s="255"/>
      <c r="AE44" s="1"/>
      <c r="AF44" s="1"/>
      <c r="AG44" s="1"/>
      <c r="AP44" s="171" t="s">
        <v>132</v>
      </c>
      <c r="AQ44" s="257" t="str">
        <f>IF(D44="","",IF(OR(D44=A44,D44="Ac"),"A",IF(D44="NA","NA","E")))</f>
        <v/>
      </c>
      <c r="AR44" s="257" t="str">
        <f t="shared" ref="AR44:BP54" si="23">IF(E44="","",IF(OR(E44=B44,E44="Ac"),"A",IF(E44="NA","NA","E")))</f>
        <v/>
      </c>
      <c r="AS44" s="257" t="str">
        <f t="shared" si="23"/>
        <v/>
      </c>
      <c r="AT44" s="257" t="str">
        <f t="shared" si="23"/>
        <v/>
      </c>
      <c r="AU44" s="257" t="str">
        <f t="shared" si="23"/>
        <v/>
      </c>
      <c r="AV44" s="257" t="str">
        <f t="shared" si="23"/>
        <v/>
      </c>
      <c r="AW44" s="257" t="str">
        <f t="shared" si="23"/>
        <v/>
      </c>
      <c r="AX44" s="257" t="str">
        <f t="shared" si="23"/>
        <v/>
      </c>
      <c r="AY44" s="257" t="str">
        <f t="shared" si="23"/>
        <v/>
      </c>
      <c r="AZ44" s="257" t="str">
        <f t="shared" si="23"/>
        <v/>
      </c>
      <c r="BA44" s="257" t="str">
        <f t="shared" si="23"/>
        <v/>
      </c>
      <c r="BB44" s="257" t="str">
        <f t="shared" si="23"/>
        <v/>
      </c>
      <c r="BC44" s="257" t="str">
        <f t="shared" si="23"/>
        <v/>
      </c>
      <c r="BD44" s="257" t="str">
        <f t="shared" si="23"/>
        <v/>
      </c>
      <c r="BE44" s="257" t="str">
        <f t="shared" si="23"/>
        <v/>
      </c>
      <c r="BF44" s="257" t="str">
        <f t="shared" si="23"/>
        <v/>
      </c>
      <c r="BG44" s="257" t="str">
        <f t="shared" si="23"/>
        <v/>
      </c>
      <c r="BH44" s="257" t="str">
        <f t="shared" si="23"/>
        <v/>
      </c>
      <c r="BI44" s="257" t="str">
        <f t="shared" si="23"/>
        <v/>
      </c>
      <c r="BJ44" s="257" t="str">
        <f t="shared" si="23"/>
        <v/>
      </c>
      <c r="BK44" s="257" t="str">
        <f t="shared" si="23"/>
        <v/>
      </c>
      <c r="BL44" s="257" t="str">
        <f t="shared" si="23"/>
        <v/>
      </c>
      <c r="BM44" s="257" t="str">
        <f t="shared" si="23"/>
        <v/>
      </c>
      <c r="BN44" s="257" t="str">
        <f t="shared" si="23"/>
        <v/>
      </c>
      <c r="BO44" s="257" t="str">
        <f t="shared" si="23"/>
        <v/>
      </c>
      <c r="BP44" s="257" t="str">
        <f t="shared" si="23"/>
        <v/>
      </c>
      <c r="BT44" s="171" t="s">
        <v>132</v>
      </c>
      <c r="BU44" s="261">
        <f>(COUNTIFS(AQ44:AQ49,"a")+COUNTIFS(AQ44:AQ49,"e")*0.5)/COUNTA(AQ44:AQ49)*100</f>
        <v>0</v>
      </c>
      <c r="BV44" s="261">
        <f t="shared" ref="BV44:CT44" si="24">(COUNTIFS(AR44:AR49,"a")+COUNTIFS(AR44:AR49,"e")*0.5)/COUNTA(AR44:AR49)*100</f>
        <v>0</v>
      </c>
      <c r="BW44" s="261">
        <f t="shared" si="24"/>
        <v>0</v>
      </c>
      <c r="BX44" s="261">
        <f t="shared" si="24"/>
        <v>0</v>
      </c>
      <c r="BY44" s="261">
        <f t="shared" si="24"/>
        <v>0</v>
      </c>
      <c r="BZ44" s="261">
        <f t="shared" si="24"/>
        <v>0</v>
      </c>
      <c r="CA44" s="261">
        <f t="shared" si="24"/>
        <v>0</v>
      </c>
      <c r="CB44" s="261">
        <f t="shared" si="24"/>
        <v>0</v>
      </c>
      <c r="CC44" s="261">
        <f t="shared" si="24"/>
        <v>0</v>
      </c>
      <c r="CD44" s="261">
        <f t="shared" si="24"/>
        <v>0</v>
      </c>
      <c r="CE44" s="261">
        <f t="shared" si="24"/>
        <v>0</v>
      </c>
      <c r="CF44" s="261">
        <f t="shared" si="24"/>
        <v>0</v>
      </c>
      <c r="CG44" s="261">
        <f t="shared" si="24"/>
        <v>0</v>
      </c>
      <c r="CH44" s="261">
        <f t="shared" si="24"/>
        <v>0</v>
      </c>
      <c r="CI44" s="261">
        <f t="shared" si="24"/>
        <v>0</v>
      </c>
      <c r="CJ44" s="261">
        <f t="shared" si="24"/>
        <v>0</v>
      </c>
      <c r="CK44" s="261">
        <f t="shared" si="24"/>
        <v>0</v>
      </c>
      <c r="CL44" s="261">
        <f t="shared" si="24"/>
        <v>0</v>
      </c>
      <c r="CM44" s="261">
        <f t="shared" si="24"/>
        <v>0</v>
      </c>
      <c r="CN44" s="261">
        <f t="shared" si="24"/>
        <v>0</v>
      </c>
      <c r="CO44" s="261">
        <f t="shared" si="24"/>
        <v>0</v>
      </c>
      <c r="CP44" s="261">
        <f t="shared" si="24"/>
        <v>0</v>
      </c>
      <c r="CQ44" s="261">
        <f t="shared" si="24"/>
        <v>0</v>
      </c>
      <c r="CR44" s="261">
        <f t="shared" si="24"/>
        <v>0</v>
      </c>
      <c r="CS44" s="261">
        <f t="shared" si="24"/>
        <v>0</v>
      </c>
      <c r="CT44" s="261">
        <f t="shared" si="24"/>
        <v>0</v>
      </c>
    </row>
    <row r="45" spans="1:98" ht="15.75" thickBot="1">
      <c r="A45" s="238" t="s">
        <v>156</v>
      </c>
      <c r="B45" s="171" t="s">
        <v>7</v>
      </c>
      <c r="C45" s="17" t="s">
        <v>20</v>
      </c>
      <c r="D45" s="26"/>
      <c r="E45" s="59"/>
      <c r="F45" s="60"/>
      <c r="G45" s="26"/>
      <c r="H45" s="59"/>
      <c r="I45" s="60"/>
      <c r="J45" s="26"/>
      <c r="K45" s="59"/>
      <c r="L45" s="60"/>
      <c r="M45" s="26"/>
      <c r="N45" s="59"/>
      <c r="O45" s="60"/>
      <c r="P45" s="26"/>
      <c r="Q45" s="59"/>
      <c r="R45" s="60"/>
      <c r="S45" s="26"/>
      <c r="T45" s="59"/>
      <c r="U45" s="60"/>
      <c r="V45" s="26"/>
      <c r="W45" s="59"/>
      <c r="X45" s="60"/>
      <c r="Y45" s="26"/>
      <c r="Z45" s="59"/>
      <c r="AA45" s="60"/>
      <c r="AB45" s="26"/>
      <c r="AC45" s="59"/>
      <c r="AD45" s="255"/>
      <c r="AE45" s="1"/>
      <c r="AF45" s="1"/>
      <c r="AG45" s="1"/>
      <c r="AP45" s="171" t="s">
        <v>7</v>
      </c>
      <c r="AQ45" s="257" t="str">
        <f>IF(D45="","",IF(OR(D45=A45,D45="Ac"),"A",IF(D45="NA","NA","E")))</f>
        <v/>
      </c>
      <c r="AR45" s="257" t="str">
        <f t="shared" si="23"/>
        <v/>
      </c>
      <c r="AS45" s="257" t="str">
        <f t="shared" si="23"/>
        <v/>
      </c>
      <c r="AT45" s="257" t="str">
        <f t="shared" si="23"/>
        <v/>
      </c>
      <c r="AU45" s="257" t="str">
        <f t="shared" si="23"/>
        <v/>
      </c>
      <c r="AV45" s="257" t="str">
        <f t="shared" si="23"/>
        <v/>
      </c>
      <c r="AW45" s="257" t="str">
        <f t="shared" si="23"/>
        <v/>
      </c>
      <c r="AX45" s="257" t="str">
        <f t="shared" si="23"/>
        <v/>
      </c>
      <c r="AY45" s="257" t="str">
        <f t="shared" si="23"/>
        <v/>
      </c>
      <c r="AZ45" s="257" t="str">
        <f t="shared" si="23"/>
        <v/>
      </c>
      <c r="BA45" s="257" t="str">
        <f t="shared" si="23"/>
        <v/>
      </c>
      <c r="BB45" s="257" t="str">
        <f t="shared" si="23"/>
        <v/>
      </c>
      <c r="BC45" s="257" t="str">
        <f t="shared" si="23"/>
        <v/>
      </c>
      <c r="BD45" s="257" t="str">
        <f t="shared" si="23"/>
        <v/>
      </c>
      <c r="BE45" s="257" t="str">
        <f t="shared" si="23"/>
        <v/>
      </c>
      <c r="BF45" s="257" t="str">
        <f t="shared" si="23"/>
        <v/>
      </c>
      <c r="BG45" s="257" t="str">
        <f t="shared" si="23"/>
        <v/>
      </c>
      <c r="BH45" s="257" t="str">
        <f t="shared" si="23"/>
        <v/>
      </c>
      <c r="BI45" s="257" t="str">
        <f t="shared" si="23"/>
        <v/>
      </c>
      <c r="BJ45" s="257" t="str">
        <f t="shared" si="23"/>
        <v/>
      </c>
      <c r="BK45" s="257" t="str">
        <f t="shared" si="23"/>
        <v/>
      </c>
      <c r="BL45" s="257" t="str">
        <f t="shared" si="23"/>
        <v/>
      </c>
      <c r="BM45" s="257" t="str">
        <f t="shared" si="23"/>
        <v/>
      </c>
      <c r="BN45" s="257" t="str">
        <f t="shared" si="23"/>
        <v/>
      </c>
      <c r="BO45" s="257" t="str">
        <f t="shared" si="23"/>
        <v/>
      </c>
      <c r="BP45" s="257" t="str">
        <f t="shared" si="23"/>
        <v/>
      </c>
      <c r="BT45" s="171" t="s">
        <v>7</v>
      </c>
      <c r="BU45" s="261"/>
      <c r="BV45" s="261"/>
      <c r="BW45" s="261"/>
      <c r="BX45" s="261"/>
      <c r="BY45" s="261"/>
      <c r="BZ45" s="261"/>
      <c r="CA45" s="261"/>
      <c r="CB45" s="261"/>
      <c r="CC45" s="261"/>
      <c r="CD45" s="261"/>
      <c r="CE45" s="261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  <c r="CS45" s="261"/>
      <c r="CT45" s="261"/>
    </row>
    <row r="46" spans="1:98" ht="15.75" thickBot="1">
      <c r="A46" s="238" t="s">
        <v>23</v>
      </c>
      <c r="B46" s="171" t="s">
        <v>8</v>
      </c>
      <c r="C46" s="17" t="s">
        <v>20</v>
      </c>
      <c r="D46" s="26"/>
      <c r="E46" s="59"/>
      <c r="F46" s="60"/>
      <c r="G46" s="26"/>
      <c r="H46" s="59"/>
      <c r="I46" s="60"/>
      <c r="J46" s="26"/>
      <c r="K46" s="59"/>
      <c r="L46" s="60"/>
      <c r="M46" s="26"/>
      <c r="N46" s="59"/>
      <c r="O46" s="60"/>
      <c r="P46" s="26"/>
      <c r="Q46" s="59"/>
      <c r="R46" s="60"/>
      <c r="S46" s="26"/>
      <c r="T46" s="59"/>
      <c r="U46" s="60"/>
      <c r="V46" s="26"/>
      <c r="W46" s="59"/>
      <c r="X46" s="60"/>
      <c r="Y46" s="26"/>
      <c r="Z46" s="59"/>
      <c r="AA46" s="60"/>
      <c r="AB46" s="26"/>
      <c r="AC46" s="59"/>
      <c r="AD46" s="255"/>
      <c r="AE46" s="1"/>
      <c r="AF46" s="1"/>
      <c r="AG46" s="1"/>
      <c r="AP46" s="171" t="s">
        <v>8</v>
      </c>
      <c r="AQ46" s="257" t="str">
        <f>IF(D46="","",IF(OR(D46=A46,D46="Ac"),"A",IF(D46="NA","NA","E")))</f>
        <v/>
      </c>
      <c r="AR46" s="257" t="str">
        <f t="shared" si="23"/>
        <v/>
      </c>
      <c r="AS46" s="257" t="str">
        <f t="shared" si="23"/>
        <v/>
      </c>
      <c r="AT46" s="257" t="str">
        <f t="shared" si="23"/>
        <v/>
      </c>
      <c r="AU46" s="257" t="str">
        <f t="shared" si="23"/>
        <v/>
      </c>
      <c r="AV46" s="257" t="str">
        <f t="shared" si="23"/>
        <v/>
      </c>
      <c r="AW46" s="257" t="str">
        <f t="shared" si="23"/>
        <v/>
      </c>
      <c r="AX46" s="257" t="str">
        <f t="shared" si="23"/>
        <v/>
      </c>
      <c r="AY46" s="257" t="str">
        <f t="shared" si="23"/>
        <v/>
      </c>
      <c r="AZ46" s="257" t="str">
        <f t="shared" si="23"/>
        <v/>
      </c>
      <c r="BA46" s="257" t="str">
        <f t="shared" si="23"/>
        <v/>
      </c>
      <c r="BB46" s="257" t="str">
        <f t="shared" si="23"/>
        <v/>
      </c>
      <c r="BC46" s="257" t="str">
        <f t="shared" si="23"/>
        <v/>
      </c>
      <c r="BD46" s="257" t="str">
        <f t="shared" si="23"/>
        <v/>
      </c>
      <c r="BE46" s="257" t="str">
        <f t="shared" si="23"/>
        <v/>
      </c>
      <c r="BF46" s="257" t="str">
        <f t="shared" si="23"/>
        <v/>
      </c>
      <c r="BG46" s="257" t="str">
        <f t="shared" si="23"/>
        <v/>
      </c>
      <c r="BH46" s="257" t="str">
        <f t="shared" si="23"/>
        <v/>
      </c>
      <c r="BI46" s="257" t="str">
        <f t="shared" si="23"/>
        <v/>
      </c>
      <c r="BJ46" s="257" t="str">
        <f t="shared" si="23"/>
        <v/>
      </c>
      <c r="BK46" s="257" t="str">
        <f t="shared" si="23"/>
        <v/>
      </c>
      <c r="BL46" s="257" t="str">
        <f t="shared" si="23"/>
        <v/>
      </c>
      <c r="BM46" s="257" t="str">
        <f t="shared" si="23"/>
        <v/>
      </c>
      <c r="BN46" s="257" t="str">
        <f t="shared" si="23"/>
        <v/>
      </c>
      <c r="BO46" s="257" t="str">
        <f t="shared" si="23"/>
        <v/>
      </c>
      <c r="BP46" s="257" t="str">
        <f t="shared" si="23"/>
        <v/>
      </c>
      <c r="BT46" s="171" t="s">
        <v>8</v>
      </c>
      <c r="BU46" s="261"/>
      <c r="BV46" s="261"/>
      <c r="BW46" s="261"/>
      <c r="BX46" s="261"/>
      <c r="BY46" s="261"/>
      <c r="BZ46" s="261"/>
      <c r="CA46" s="261"/>
      <c r="CB46" s="261"/>
      <c r="CC46" s="261"/>
      <c r="CD46" s="261"/>
      <c r="CE46" s="261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</row>
    <row r="47" spans="1:98" ht="15.75" thickBot="1">
      <c r="A47" s="239" t="s">
        <v>98</v>
      </c>
      <c r="B47" s="203" t="s">
        <v>9</v>
      </c>
      <c r="C47" s="18" t="s">
        <v>20</v>
      </c>
      <c r="D47" s="26"/>
      <c r="E47" s="59"/>
      <c r="F47" s="60"/>
      <c r="G47" s="26"/>
      <c r="H47" s="59"/>
      <c r="I47" s="60"/>
      <c r="J47" s="26"/>
      <c r="K47" s="59"/>
      <c r="L47" s="60"/>
      <c r="M47" s="26"/>
      <c r="N47" s="59"/>
      <c r="O47" s="60"/>
      <c r="P47" s="26"/>
      <c r="Q47" s="59"/>
      <c r="R47" s="60"/>
      <c r="S47" s="26"/>
      <c r="T47" s="59"/>
      <c r="U47" s="60"/>
      <c r="V47" s="26"/>
      <c r="W47" s="59"/>
      <c r="X47" s="60"/>
      <c r="Y47" s="26"/>
      <c r="Z47" s="59"/>
      <c r="AA47" s="60"/>
      <c r="AB47" s="26"/>
      <c r="AC47" s="59"/>
      <c r="AD47" s="255"/>
      <c r="AE47" s="1"/>
      <c r="AF47" s="1"/>
      <c r="AG47" s="1"/>
      <c r="AP47" s="203" t="s">
        <v>9</v>
      </c>
      <c r="AQ47" s="257" t="str">
        <f>IF(D47="","",IF(OR(D47=A47,D47="Ac"),"A",IF(D47="NA","NA","E")))</f>
        <v/>
      </c>
      <c r="AR47" s="257" t="str">
        <f t="shared" si="23"/>
        <v/>
      </c>
      <c r="AS47" s="257" t="str">
        <f t="shared" si="23"/>
        <v/>
      </c>
      <c r="AT47" s="257" t="str">
        <f t="shared" si="23"/>
        <v/>
      </c>
      <c r="AU47" s="257" t="str">
        <f t="shared" si="23"/>
        <v/>
      </c>
      <c r="AV47" s="257" t="str">
        <f t="shared" si="23"/>
        <v/>
      </c>
      <c r="AW47" s="257" t="str">
        <f t="shared" si="23"/>
        <v/>
      </c>
      <c r="AX47" s="257" t="str">
        <f t="shared" si="23"/>
        <v/>
      </c>
      <c r="AY47" s="257" t="str">
        <f t="shared" si="23"/>
        <v/>
      </c>
      <c r="AZ47" s="257" t="str">
        <f t="shared" si="23"/>
        <v/>
      </c>
      <c r="BA47" s="257" t="str">
        <f t="shared" si="23"/>
        <v/>
      </c>
      <c r="BB47" s="257" t="str">
        <f t="shared" si="23"/>
        <v/>
      </c>
      <c r="BC47" s="257" t="str">
        <f t="shared" si="23"/>
        <v/>
      </c>
      <c r="BD47" s="257" t="str">
        <f t="shared" si="23"/>
        <v/>
      </c>
      <c r="BE47" s="257" t="str">
        <f t="shared" si="23"/>
        <v/>
      </c>
      <c r="BF47" s="257" t="str">
        <f t="shared" si="23"/>
        <v/>
      </c>
      <c r="BG47" s="257" t="str">
        <f t="shared" si="23"/>
        <v/>
      </c>
      <c r="BH47" s="257" t="str">
        <f t="shared" si="23"/>
        <v/>
      </c>
      <c r="BI47" s="257" t="str">
        <f t="shared" si="23"/>
        <v/>
      </c>
      <c r="BJ47" s="257" t="str">
        <f t="shared" si="23"/>
        <v/>
      </c>
      <c r="BK47" s="257" t="str">
        <f t="shared" si="23"/>
        <v/>
      </c>
      <c r="BL47" s="257" t="str">
        <f t="shared" si="23"/>
        <v/>
      </c>
      <c r="BM47" s="257" t="str">
        <f t="shared" si="23"/>
        <v/>
      </c>
      <c r="BN47" s="257" t="str">
        <f t="shared" si="23"/>
        <v/>
      </c>
      <c r="BO47" s="257" t="str">
        <f t="shared" si="23"/>
        <v/>
      </c>
      <c r="BP47" s="257" t="str">
        <f t="shared" si="23"/>
        <v/>
      </c>
      <c r="BT47" s="203" t="s">
        <v>9</v>
      </c>
      <c r="BU47" s="261"/>
      <c r="BV47" s="261"/>
      <c r="BW47" s="261"/>
      <c r="BX47" s="261"/>
      <c r="BY47" s="261"/>
      <c r="BZ47" s="261"/>
      <c r="CA47" s="261"/>
      <c r="CB47" s="261"/>
      <c r="CC47" s="261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  <c r="CS47" s="261"/>
      <c r="CT47" s="261"/>
    </row>
    <row r="48" spans="1:98" ht="15.75" thickBot="1">
      <c r="A48" s="238" t="s">
        <v>165</v>
      </c>
      <c r="B48" s="205"/>
      <c r="C48" s="253"/>
      <c r="D48" s="26"/>
      <c r="E48" s="59"/>
      <c r="F48" s="60"/>
      <c r="G48" s="26"/>
      <c r="H48" s="59"/>
      <c r="I48" s="60"/>
      <c r="J48" s="26"/>
      <c r="K48" s="59"/>
      <c r="L48" s="60"/>
      <c r="M48" s="26"/>
      <c r="N48" s="59"/>
      <c r="O48" s="60"/>
      <c r="P48" s="26"/>
      <c r="Q48" s="59"/>
      <c r="R48" s="60"/>
      <c r="S48" s="26"/>
      <c r="T48" s="59"/>
      <c r="U48" s="60"/>
      <c r="V48" s="26"/>
      <c r="W48" s="59"/>
      <c r="X48" s="60"/>
      <c r="Y48" s="26"/>
      <c r="Z48" s="59"/>
      <c r="AA48" s="60"/>
      <c r="AB48" s="26"/>
      <c r="AC48" s="59"/>
      <c r="AD48" s="255"/>
      <c r="AE48" s="1"/>
      <c r="AF48" s="1"/>
      <c r="AG48" s="1"/>
      <c r="AP48" s="205"/>
      <c r="AQ48" s="257" t="str">
        <f>IF(D48="","",IF(OR(D48=A48,D48="Ac"),"A",IF(D48="NA","NA","E")))</f>
        <v/>
      </c>
      <c r="AR48" s="257" t="str">
        <f t="shared" si="23"/>
        <v/>
      </c>
      <c r="AS48" s="257" t="str">
        <f t="shared" si="23"/>
        <v/>
      </c>
      <c r="AT48" s="257" t="str">
        <f t="shared" si="23"/>
        <v/>
      </c>
      <c r="AU48" s="257" t="str">
        <f t="shared" si="23"/>
        <v/>
      </c>
      <c r="AV48" s="257" t="str">
        <f t="shared" si="23"/>
        <v/>
      </c>
      <c r="AW48" s="257" t="str">
        <f t="shared" si="23"/>
        <v/>
      </c>
      <c r="AX48" s="257" t="str">
        <f t="shared" si="23"/>
        <v/>
      </c>
      <c r="AY48" s="257" t="str">
        <f t="shared" si="23"/>
        <v/>
      </c>
      <c r="AZ48" s="257" t="str">
        <f t="shared" si="23"/>
        <v/>
      </c>
      <c r="BA48" s="257" t="str">
        <f t="shared" si="23"/>
        <v/>
      </c>
      <c r="BB48" s="257" t="str">
        <f t="shared" si="23"/>
        <v/>
      </c>
      <c r="BC48" s="257" t="str">
        <f t="shared" si="23"/>
        <v/>
      </c>
      <c r="BD48" s="257" t="str">
        <f t="shared" si="23"/>
        <v/>
      </c>
      <c r="BE48" s="257" t="str">
        <f t="shared" si="23"/>
        <v/>
      </c>
      <c r="BF48" s="257" t="str">
        <f t="shared" si="23"/>
        <v/>
      </c>
      <c r="BG48" s="257" t="str">
        <f t="shared" si="23"/>
        <v/>
      </c>
      <c r="BH48" s="257" t="str">
        <f t="shared" si="23"/>
        <v/>
      </c>
      <c r="BI48" s="257" t="str">
        <f t="shared" si="23"/>
        <v/>
      </c>
      <c r="BJ48" s="257" t="str">
        <f t="shared" si="23"/>
        <v/>
      </c>
      <c r="BK48" s="257" t="str">
        <f t="shared" si="23"/>
        <v/>
      </c>
      <c r="BL48" s="257" t="str">
        <f t="shared" si="23"/>
        <v/>
      </c>
      <c r="BM48" s="257" t="str">
        <f t="shared" si="23"/>
        <v/>
      </c>
      <c r="BN48" s="257" t="str">
        <f t="shared" si="23"/>
        <v/>
      </c>
      <c r="BO48" s="257" t="str">
        <f t="shared" si="23"/>
        <v/>
      </c>
      <c r="BP48" s="257" t="str">
        <f t="shared" si="23"/>
        <v/>
      </c>
      <c r="BT48" s="205"/>
      <c r="BU48" s="261"/>
      <c r="BV48" s="261"/>
      <c r="BW48" s="261"/>
      <c r="BX48" s="261"/>
      <c r="BY48" s="261"/>
      <c r="BZ48" s="261"/>
      <c r="CA48" s="261"/>
      <c r="CB48" s="261"/>
      <c r="CC48" s="261"/>
      <c r="CD48" s="261"/>
      <c r="CE48" s="261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  <c r="CS48" s="261"/>
      <c r="CT48" s="261"/>
    </row>
    <row r="49" spans="1:98" ht="15.75" thickBot="1">
      <c r="A49" s="243" t="s">
        <v>177</v>
      </c>
      <c r="B49" s="171" t="s">
        <v>10</v>
      </c>
      <c r="C49" s="17" t="s">
        <v>20</v>
      </c>
      <c r="D49" s="26"/>
      <c r="E49" s="59"/>
      <c r="F49" s="60"/>
      <c r="G49" s="26"/>
      <c r="H49" s="59"/>
      <c r="I49" s="60"/>
      <c r="J49" s="26"/>
      <c r="K49" s="59"/>
      <c r="L49" s="60"/>
      <c r="M49" s="26"/>
      <c r="N49" s="59"/>
      <c r="O49" s="60"/>
      <c r="P49" s="26"/>
      <c r="Q49" s="59"/>
      <c r="R49" s="60"/>
      <c r="S49" s="26"/>
      <c r="T49" s="59"/>
      <c r="U49" s="60"/>
      <c r="V49" s="26"/>
      <c r="W49" s="59"/>
      <c r="X49" s="60"/>
      <c r="Y49" s="26"/>
      <c r="Z49" s="59"/>
      <c r="AA49" s="60"/>
      <c r="AB49" s="26"/>
      <c r="AC49" s="59"/>
      <c r="AD49" s="255"/>
      <c r="AE49" s="1"/>
      <c r="AF49" s="1"/>
      <c r="AG49" s="1"/>
      <c r="AP49" s="171" t="s">
        <v>10</v>
      </c>
      <c r="AQ49" s="257" t="str">
        <f>IF(D49="","",IF(OR(D49=A49,D49="Ac"),"A",IF(D49="NA","NA","E")))</f>
        <v/>
      </c>
      <c r="AR49" s="257" t="str">
        <f t="shared" si="23"/>
        <v/>
      </c>
      <c r="AS49" s="257" t="str">
        <f t="shared" si="23"/>
        <v/>
      </c>
      <c r="AT49" s="257" t="str">
        <f t="shared" si="23"/>
        <v/>
      </c>
      <c r="AU49" s="257" t="str">
        <f t="shared" si="23"/>
        <v/>
      </c>
      <c r="AV49" s="257" t="str">
        <f t="shared" si="23"/>
        <v/>
      </c>
      <c r="AW49" s="257" t="str">
        <f t="shared" si="23"/>
        <v/>
      </c>
      <c r="AX49" s="257" t="str">
        <f t="shared" si="23"/>
        <v/>
      </c>
      <c r="AY49" s="257" t="str">
        <f t="shared" si="23"/>
        <v/>
      </c>
      <c r="AZ49" s="257" t="str">
        <f t="shared" si="23"/>
        <v/>
      </c>
      <c r="BA49" s="257" t="str">
        <f t="shared" si="23"/>
        <v/>
      </c>
      <c r="BB49" s="257" t="str">
        <f t="shared" si="23"/>
        <v/>
      </c>
      <c r="BC49" s="257" t="str">
        <f t="shared" si="23"/>
        <v/>
      </c>
      <c r="BD49" s="257" t="str">
        <f t="shared" si="23"/>
        <v/>
      </c>
      <c r="BE49" s="257" t="str">
        <f t="shared" si="23"/>
        <v/>
      </c>
      <c r="BF49" s="257" t="str">
        <f t="shared" si="23"/>
        <v/>
      </c>
      <c r="BG49" s="257" t="str">
        <f t="shared" si="23"/>
        <v/>
      </c>
      <c r="BH49" s="257" t="str">
        <f t="shared" si="23"/>
        <v/>
      </c>
      <c r="BI49" s="257" t="str">
        <f t="shared" si="23"/>
        <v/>
      </c>
      <c r="BJ49" s="257" t="str">
        <f t="shared" si="23"/>
        <v/>
      </c>
      <c r="BK49" s="257" t="str">
        <f t="shared" si="23"/>
        <v/>
      </c>
      <c r="BL49" s="257" t="str">
        <f t="shared" si="23"/>
        <v/>
      </c>
      <c r="BM49" s="257" t="str">
        <f t="shared" si="23"/>
        <v/>
      </c>
      <c r="BN49" s="257" t="str">
        <f t="shared" si="23"/>
        <v/>
      </c>
      <c r="BO49" s="257" t="str">
        <f t="shared" si="23"/>
        <v/>
      </c>
      <c r="BP49" s="257" t="str">
        <f t="shared" si="23"/>
        <v/>
      </c>
      <c r="BT49" s="171" t="s">
        <v>10</v>
      </c>
      <c r="BU49" s="261"/>
      <c r="BV49" s="261"/>
      <c r="BW49" s="261"/>
      <c r="BX49" s="261"/>
      <c r="BY49" s="261"/>
      <c r="BZ49" s="261"/>
      <c r="CA49" s="261"/>
      <c r="CB49" s="261"/>
      <c r="CC49" s="261"/>
      <c r="CD49" s="261"/>
      <c r="CE49" s="261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  <c r="CS49" s="261"/>
      <c r="CT49" s="261"/>
    </row>
    <row r="50" spans="1:98" ht="15.75" thickBot="1">
      <c r="A50" s="238" t="s">
        <v>23</v>
      </c>
      <c r="B50" s="172" t="s">
        <v>11</v>
      </c>
      <c r="C50" s="17" t="s">
        <v>20</v>
      </c>
      <c r="D50" s="26"/>
      <c r="E50" s="59"/>
      <c r="F50" s="60"/>
      <c r="G50" s="26"/>
      <c r="H50" s="59"/>
      <c r="I50" s="60"/>
      <c r="J50" s="26"/>
      <c r="K50" s="59"/>
      <c r="L50" s="60"/>
      <c r="M50" s="26"/>
      <c r="N50" s="59"/>
      <c r="O50" s="60"/>
      <c r="P50" s="26"/>
      <c r="Q50" s="59"/>
      <c r="R50" s="60"/>
      <c r="S50" s="26"/>
      <c r="T50" s="59"/>
      <c r="U50" s="60"/>
      <c r="V50" s="26"/>
      <c r="W50" s="59"/>
      <c r="X50" s="60"/>
      <c r="Y50" s="26"/>
      <c r="Z50" s="59"/>
      <c r="AA50" s="60"/>
      <c r="AB50" s="26"/>
      <c r="AC50" s="59"/>
      <c r="AD50" s="255"/>
      <c r="AE50" s="1"/>
      <c r="AF50" s="1"/>
      <c r="AG50" s="1"/>
      <c r="AP50" s="172" t="s">
        <v>11</v>
      </c>
      <c r="AQ50" s="257" t="str">
        <f>IF(D50="","",IF(OR(D50=A50,D50="Ac"),"A",IF(D50="NA","NA","E")))</f>
        <v/>
      </c>
      <c r="AR50" s="257" t="str">
        <f t="shared" si="23"/>
        <v/>
      </c>
      <c r="AS50" s="257" t="str">
        <f t="shared" si="23"/>
        <v/>
      </c>
      <c r="AT50" s="257" t="str">
        <f t="shared" si="23"/>
        <v/>
      </c>
      <c r="AU50" s="257" t="str">
        <f t="shared" si="23"/>
        <v/>
      </c>
      <c r="AV50" s="257" t="str">
        <f t="shared" si="23"/>
        <v/>
      </c>
      <c r="AW50" s="257" t="str">
        <f t="shared" si="23"/>
        <v/>
      </c>
      <c r="AX50" s="257" t="str">
        <f t="shared" si="23"/>
        <v/>
      </c>
      <c r="AY50" s="257" t="str">
        <f t="shared" si="23"/>
        <v/>
      </c>
      <c r="AZ50" s="257" t="str">
        <f t="shared" si="23"/>
        <v/>
      </c>
      <c r="BA50" s="257" t="str">
        <f t="shared" si="23"/>
        <v/>
      </c>
      <c r="BB50" s="257" t="str">
        <f t="shared" si="23"/>
        <v/>
      </c>
      <c r="BC50" s="257" t="str">
        <f t="shared" si="23"/>
        <v/>
      </c>
      <c r="BD50" s="257" t="str">
        <f t="shared" si="23"/>
        <v/>
      </c>
      <c r="BE50" s="257" t="str">
        <f t="shared" si="23"/>
        <v/>
      </c>
      <c r="BF50" s="257" t="str">
        <f t="shared" si="23"/>
        <v/>
      </c>
      <c r="BG50" s="257" t="str">
        <f t="shared" si="23"/>
        <v/>
      </c>
      <c r="BH50" s="257" t="str">
        <f t="shared" si="23"/>
        <v/>
      </c>
      <c r="BI50" s="257" t="str">
        <f t="shared" si="23"/>
        <v/>
      </c>
      <c r="BJ50" s="257" t="str">
        <f t="shared" si="23"/>
        <v/>
      </c>
      <c r="BK50" s="257" t="str">
        <f t="shared" si="23"/>
        <v/>
      </c>
      <c r="BL50" s="257" t="str">
        <f t="shared" si="23"/>
        <v/>
      </c>
      <c r="BM50" s="257" t="str">
        <f t="shared" si="23"/>
        <v/>
      </c>
      <c r="BN50" s="257" t="str">
        <f t="shared" si="23"/>
        <v/>
      </c>
      <c r="BO50" s="257" t="str">
        <f t="shared" si="23"/>
        <v/>
      </c>
      <c r="BP50" s="257" t="str">
        <f t="shared" si="23"/>
        <v/>
      </c>
      <c r="BT50" s="172" t="s">
        <v>11</v>
      </c>
      <c r="BU50" s="261">
        <f>(COUNTIFS(AQ50:AQ54,"a"))/COUNTA(AQ50:AQ54)*100</f>
        <v>0</v>
      </c>
      <c r="BV50" s="261">
        <f t="shared" ref="BV50:CT50" si="25">(COUNTIFS(AR50:AR54,"a"))/COUNTA(AR50:AR54)*100</f>
        <v>0</v>
      </c>
      <c r="BW50" s="261">
        <f t="shared" si="25"/>
        <v>0</v>
      </c>
      <c r="BX50" s="261">
        <f t="shared" si="25"/>
        <v>0</v>
      </c>
      <c r="BY50" s="261">
        <f t="shared" si="25"/>
        <v>0</v>
      </c>
      <c r="BZ50" s="261">
        <f t="shared" si="25"/>
        <v>0</v>
      </c>
      <c r="CA50" s="261">
        <f t="shared" si="25"/>
        <v>0</v>
      </c>
      <c r="CB50" s="261">
        <f t="shared" si="25"/>
        <v>0</v>
      </c>
      <c r="CC50" s="261">
        <f t="shared" si="25"/>
        <v>0</v>
      </c>
      <c r="CD50" s="261">
        <f t="shared" si="25"/>
        <v>0</v>
      </c>
      <c r="CE50" s="261">
        <f t="shared" si="25"/>
        <v>0</v>
      </c>
      <c r="CF50" s="261">
        <f t="shared" si="25"/>
        <v>0</v>
      </c>
      <c r="CG50" s="261">
        <f t="shared" si="25"/>
        <v>0</v>
      </c>
      <c r="CH50" s="261">
        <f t="shared" si="25"/>
        <v>0</v>
      </c>
      <c r="CI50" s="261">
        <f t="shared" si="25"/>
        <v>0</v>
      </c>
      <c r="CJ50" s="261">
        <f t="shared" si="25"/>
        <v>0</v>
      </c>
      <c r="CK50" s="261">
        <f t="shared" si="25"/>
        <v>0</v>
      </c>
      <c r="CL50" s="261">
        <f t="shared" si="25"/>
        <v>0</v>
      </c>
      <c r="CM50" s="261">
        <f t="shared" si="25"/>
        <v>0</v>
      </c>
      <c r="CN50" s="261">
        <f t="shared" si="25"/>
        <v>0</v>
      </c>
      <c r="CO50" s="261">
        <f t="shared" si="25"/>
        <v>0</v>
      </c>
      <c r="CP50" s="261">
        <f t="shared" si="25"/>
        <v>0</v>
      </c>
      <c r="CQ50" s="261">
        <f t="shared" si="25"/>
        <v>0</v>
      </c>
      <c r="CR50" s="261">
        <f t="shared" si="25"/>
        <v>0</v>
      </c>
      <c r="CS50" s="261">
        <f t="shared" si="25"/>
        <v>0</v>
      </c>
      <c r="CT50" s="261">
        <f t="shared" si="25"/>
        <v>0</v>
      </c>
    </row>
    <row r="51" spans="1:98" ht="15.75" thickBot="1">
      <c r="A51" s="238" t="s">
        <v>23</v>
      </c>
      <c r="B51" s="172" t="s">
        <v>12</v>
      </c>
      <c r="C51" s="17" t="s">
        <v>20</v>
      </c>
      <c r="D51" s="26"/>
      <c r="E51" s="59"/>
      <c r="F51" s="60"/>
      <c r="G51" s="26"/>
      <c r="H51" s="59"/>
      <c r="I51" s="60"/>
      <c r="J51" s="26"/>
      <c r="K51" s="59"/>
      <c r="L51" s="60"/>
      <c r="M51" s="26"/>
      <c r="N51" s="59"/>
      <c r="O51" s="60"/>
      <c r="P51" s="26"/>
      <c r="Q51" s="59"/>
      <c r="R51" s="60"/>
      <c r="S51" s="26"/>
      <c r="T51" s="59"/>
      <c r="U51" s="60"/>
      <c r="V51" s="26"/>
      <c r="W51" s="59"/>
      <c r="X51" s="60"/>
      <c r="Y51" s="26"/>
      <c r="Z51" s="59"/>
      <c r="AA51" s="60"/>
      <c r="AB51" s="26"/>
      <c r="AC51" s="59"/>
      <c r="AD51" s="255"/>
      <c r="AE51" s="1"/>
      <c r="AF51" s="1"/>
      <c r="AG51" s="1"/>
      <c r="AP51" s="172" t="s">
        <v>12</v>
      </c>
      <c r="AQ51" s="257" t="str">
        <f>IF(D51="","",IF(OR(D51=A51,D51="Ac"),"A",IF(D51="NA","NA","E")))</f>
        <v/>
      </c>
      <c r="AR51" s="257" t="str">
        <f t="shared" si="23"/>
        <v/>
      </c>
      <c r="AS51" s="257" t="str">
        <f t="shared" si="23"/>
        <v/>
      </c>
      <c r="AT51" s="257" t="str">
        <f t="shared" si="23"/>
        <v/>
      </c>
      <c r="AU51" s="257" t="str">
        <f t="shared" si="23"/>
        <v/>
      </c>
      <c r="AV51" s="257" t="str">
        <f t="shared" si="23"/>
        <v/>
      </c>
      <c r="AW51" s="257" t="str">
        <f t="shared" si="23"/>
        <v/>
      </c>
      <c r="AX51" s="257" t="str">
        <f t="shared" si="23"/>
        <v/>
      </c>
      <c r="AY51" s="257" t="str">
        <f t="shared" si="23"/>
        <v/>
      </c>
      <c r="AZ51" s="257" t="str">
        <f t="shared" si="23"/>
        <v/>
      </c>
      <c r="BA51" s="257" t="str">
        <f t="shared" si="23"/>
        <v/>
      </c>
      <c r="BB51" s="257" t="str">
        <f t="shared" si="23"/>
        <v/>
      </c>
      <c r="BC51" s="257" t="str">
        <f t="shared" si="23"/>
        <v/>
      </c>
      <c r="BD51" s="257" t="str">
        <f t="shared" si="23"/>
        <v/>
      </c>
      <c r="BE51" s="257" t="str">
        <f t="shared" si="23"/>
        <v/>
      </c>
      <c r="BF51" s="257" t="str">
        <f t="shared" si="23"/>
        <v/>
      </c>
      <c r="BG51" s="257" t="str">
        <f t="shared" si="23"/>
        <v/>
      </c>
      <c r="BH51" s="257" t="str">
        <f t="shared" si="23"/>
        <v/>
      </c>
      <c r="BI51" s="257" t="str">
        <f t="shared" si="23"/>
        <v/>
      </c>
      <c r="BJ51" s="257" t="str">
        <f t="shared" si="23"/>
        <v/>
      </c>
      <c r="BK51" s="257" t="str">
        <f t="shared" si="23"/>
        <v/>
      </c>
      <c r="BL51" s="257" t="str">
        <f t="shared" si="23"/>
        <v/>
      </c>
      <c r="BM51" s="257" t="str">
        <f t="shared" si="23"/>
        <v/>
      </c>
      <c r="BN51" s="257" t="str">
        <f t="shared" si="23"/>
        <v/>
      </c>
      <c r="BO51" s="257" t="str">
        <f t="shared" si="23"/>
        <v/>
      </c>
      <c r="BP51" s="257" t="str">
        <f t="shared" si="23"/>
        <v/>
      </c>
      <c r="BT51" s="172" t="s">
        <v>12</v>
      </c>
      <c r="BU51" s="261"/>
      <c r="BV51" s="261"/>
      <c r="BW51" s="261"/>
      <c r="BX51" s="261"/>
      <c r="BY51" s="261"/>
      <c r="BZ51" s="261"/>
      <c r="CA51" s="261"/>
      <c r="CB51" s="261"/>
      <c r="CC51" s="261"/>
      <c r="CD51" s="261"/>
      <c r="CE51" s="261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  <c r="CS51" s="261"/>
      <c r="CT51" s="261"/>
    </row>
    <row r="52" spans="1:98" ht="15.75" thickBot="1">
      <c r="A52" s="244">
        <f>35*6.5/100</f>
        <v>2.2749999999999999</v>
      </c>
      <c r="B52" s="172" t="s">
        <v>13</v>
      </c>
      <c r="C52" s="17" t="s">
        <v>20</v>
      </c>
      <c r="D52" s="26"/>
      <c r="E52" s="59"/>
      <c r="F52" s="60"/>
      <c r="G52" s="26"/>
      <c r="H52" s="59"/>
      <c r="I52" s="60"/>
      <c r="J52" s="26"/>
      <c r="K52" s="59"/>
      <c r="L52" s="60"/>
      <c r="M52" s="26"/>
      <c r="N52" s="59"/>
      <c r="O52" s="60"/>
      <c r="P52" s="26"/>
      <c r="Q52" s="59"/>
      <c r="R52" s="60"/>
      <c r="S52" s="26"/>
      <c r="T52" s="59"/>
      <c r="U52" s="60"/>
      <c r="V52" s="26"/>
      <c r="W52" s="59"/>
      <c r="X52" s="60"/>
      <c r="Y52" s="26"/>
      <c r="Z52" s="59"/>
      <c r="AA52" s="60"/>
      <c r="AB52" s="26"/>
      <c r="AC52" s="59"/>
      <c r="AD52" s="255"/>
      <c r="AE52" s="1"/>
      <c r="AF52" s="1"/>
      <c r="AG52" s="1"/>
      <c r="AP52" s="172" t="s">
        <v>13</v>
      </c>
      <c r="AQ52" s="257" t="str">
        <f>IF(D52="","",IF(OR(D52=A52,D52="Ac"),"A",IF(D52="NA","NA","E")))</f>
        <v/>
      </c>
      <c r="AR52" s="257" t="str">
        <f t="shared" si="23"/>
        <v/>
      </c>
      <c r="AS52" s="257" t="str">
        <f t="shared" si="23"/>
        <v/>
      </c>
      <c r="AT52" s="257" t="str">
        <f t="shared" si="23"/>
        <v/>
      </c>
      <c r="AU52" s="257" t="str">
        <f t="shared" si="23"/>
        <v/>
      </c>
      <c r="AV52" s="257" t="str">
        <f t="shared" si="23"/>
        <v/>
      </c>
      <c r="AW52" s="257" t="str">
        <f t="shared" si="23"/>
        <v/>
      </c>
      <c r="AX52" s="257" t="str">
        <f t="shared" si="23"/>
        <v/>
      </c>
      <c r="AY52" s="257" t="str">
        <f t="shared" si="23"/>
        <v/>
      </c>
      <c r="AZ52" s="257" t="str">
        <f t="shared" si="23"/>
        <v/>
      </c>
      <c r="BA52" s="257" t="str">
        <f t="shared" si="23"/>
        <v/>
      </c>
      <c r="BB52" s="257" t="str">
        <f t="shared" si="23"/>
        <v/>
      </c>
      <c r="BC52" s="257" t="str">
        <f t="shared" si="23"/>
        <v/>
      </c>
      <c r="BD52" s="257" t="str">
        <f t="shared" si="23"/>
        <v/>
      </c>
      <c r="BE52" s="257" t="str">
        <f t="shared" si="23"/>
        <v/>
      </c>
      <c r="BF52" s="257" t="str">
        <f t="shared" si="23"/>
        <v/>
      </c>
      <c r="BG52" s="257" t="str">
        <f t="shared" si="23"/>
        <v/>
      </c>
      <c r="BH52" s="257" t="str">
        <f t="shared" si="23"/>
        <v/>
      </c>
      <c r="BI52" s="257" t="str">
        <f t="shared" si="23"/>
        <v/>
      </c>
      <c r="BJ52" s="257" t="str">
        <f t="shared" si="23"/>
        <v/>
      </c>
      <c r="BK52" s="257" t="str">
        <f t="shared" si="23"/>
        <v/>
      </c>
      <c r="BL52" s="257" t="str">
        <f t="shared" si="23"/>
        <v/>
      </c>
      <c r="BM52" s="257" t="str">
        <f t="shared" si="23"/>
        <v/>
      </c>
      <c r="BN52" s="257" t="str">
        <f t="shared" si="23"/>
        <v/>
      </c>
      <c r="BO52" s="257" t="str">
        <f t="shared" si="23"/>
        <v/>
      </c>
      <c r="BP52" s="257" t="str">
        <f t="shared" si="23"/>
        <v/>
      </c>
      <c r="BT52" s="172" t="s">
        <v>13</v>
      </c>
      <c r="BU52" s="261"/>
      <c r="BV52" s="261"/>
      <c r="BW52" s="261"/>
      <c r="BX52" s="261"/>
      <c r="BY52" s="261"/>
      <c r="BZ52" s="261"/>
      <c r="CA52" s="261"/>
      <c r="CB52" s="261"/>
      <c r="CC52" s="261"/>
      <c r="CD52" s="261"/>
      <c r="CE52" s="261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  <c r="CS52" s="261"/>
      <c r="CT52" s="261"/>
    </row>
    <row r="53" spans="1:98" ht="15.75" thickBot="1">
      <c r="A53" s="238" t="s">
        <v>94</v>
      </c>
      <c r="B53" s="172" t="s">
        <v>14</v>
      </c>
      <c r="C53" s="17" t="s">
        <v>20</v>
      </c>
      <c r="D53" s="26"/>
      <c r="E53" s="59"/>
      <c r="F53" s="60"/>
      <c r="G53" s="26"/>
      <c r="H53" s="59"/>
      <c r="I53" s="60"/>
      <c r="J53" s="26"/>
      <c r="K53" s="59"/>
      <c r="L53" s="60"/>
      <c r="M53" s="26"/>
      <c r="N53" s="59"/>
      <c r="O53" s="60"/>
      <c r="P53" s="26"/>
      <c r="Q53" s="59"/>
      <c r="R53" s="60"/>
      <c r="S53" s="26"/>
      <c r="T53" s="59"/>
      <c r="U53" s="60"/>
      <c r="V53" s="26"/>
      <c r="W53" s="59"/>
      <c r="X53" s="60"/>
      <c r="Y53" s="26"/>
      <c r="Z53" s="59"/>
      <c r="AA53" s="60"/>
      <c r="AB53" s="26"/>
      <c r="AC53" s="59"/>
      <c r="AD53" s="255"/>
      <c r="AE53" s="1"/>
      <c r="AF53" s="1"/>
      <c r="AG53" s="1"/>
      <c r="AP53" s="172" t="s">
        <v>14</v>
      </c>
      <c r="AQ53" s="257" t="str">
        <f>IF(D53="","",IF(OR(D53=A53,D53="Ac"),"A",IF(D53="NA","NA","E")))</f>
        <v/>
      </c>
      <c r="AR53" s="257" t="str">
        <f t="shared" si="23"/>
        <v/>
      </c>
      <c r="AS53" s="257" t="str">
        <f t="shared" si="23"/>
        <v/>
      </c>
      <c r="AT53" s="257" t="str">
        <f t="shared" si="23"/>
        <v/>
      </c>
      <c r="AU53" s="257" t="str">
        <f t="shared" si="23"/>
        <v/>
      </c>
      <c r="AV53" s="257" t="str">
        <f t="shared" si="23"/>
        <v/>
      </c>
      <c r="AW53" s="257" t="str">
        <f t="shared" si="23"/>
        <v/>
      </c>
      <c r="AX53" s="257" t="str">
        <f t="shared" si="23"/>
        <v/>
      </c>
      <c r="AY53" s="257" t="str">
        <f t="shared" si="23"/>
        <v/>
      </c>
      <c r="AZ53" s="257" t="str">
        <f t="shared" si="23"/>
        <v/>
      </c>
      <c r="BA53" s="257" t="str">
        <f t="shared" si="23"/>
        <v/>
      </c>
      <c r="BB53" s="257" t="str">
        <f t="shared" si="23"/>
        <v/>
      </c>
      <c r="BC53" s="257" t="str">
        <f t="shared" si="23"/>
        <v/>
      </c>
      <c r="BD53" s="257" t="str">
        <f t="shared" si="23"/>
        <v/>
      </c>
      <c r="BE53" s="257" t="str">
        <f t="shared" si="23"/>
        <v/>
      </c>
      <c r="BF53" s="257" t="str">
        <f t="shared" si="23"/>
        <v/>
      </c>
      <c r="BG53" s="257" t="str">
        <f t="shared" si="23"/>
        <v/>
      </c>
      <c r="BH53" s="257" t="str">
        <f t="shared" si="23"/>
        <v/>
      </c>
      <c r="BI53" s="257" t="str">
        <f t="shared" si="23"/>
        <v/>
      </c>
      <c r="BJ53" s="257" t="str">
        <f t="shared" si="23"/>
        <v/>
      </c>
      <c r="BK53" s="257" t="str">
        <f t="shared" si="23"/>
        <v/>
      </c>
      <c r="BL53" s="257" t="str">
        <f t="shared" si="23"/>
        <v/>
      </c>
      <c r="BM53" s="257" t="str">
        <f t="shared" si="23"/>
        <v/>
      </c>
      <c r="BN53" s="257" t="str">
        <f t="shared" si="23"/>
        <v/>
      </c>
      <c r="BO53" s="257" t="str">
        <f t="shared" si="23"/>
        <v/>
      </c>
      <c r="BP53" s="257" t="str">
        <f t="shared" si="23"/>
        <v/>
      </c>
      <c r="BT53" s="172" t="s">
        <v>14</v>
      </c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1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  <c r="CS53" s="261"/>
      <c r="CT53" s="261"/>
    </row>
    <row r="54" spans="1:98" ht="15.75" thickBot="1">
      <c r="A54" s="237" t="s">
        <v>95</v>
      </c>
      <c r="B54" s="172" t="s">
        <v>15</v>
      </c>
      <c r="C54" s="17" t="s">
        <v>20</v>
      </c>
      <c r="D54" s="26"/>
      <c r="E54" s="59"/>
      <c r="F54" s="60"/>
      <c r="G54" s="26"/>
      <c r="H54" s="59"/>
      <c r="I54" s="60"/>
      <c r="J54" s="26"/>
      <c r="K54" s="59"/>
      <c r="L54" s="60"/>
      <c r="M54" s="26"/>
      <c r="N54" s="59"/>
      <c r="O54" s="60"/>
      <c r="P54" s="26"/>
      <c r="Q54" s="59"/>
      <c r="R54" s="60"/>
      <c r="S54" s="26"/>
      <c r="T54" s="59"/>
      <c r="U54" s="60"/>
      <c r="V54" s="26"/>
      <c r="W54" s="59"/>
      <c r="X54" s="60"/>
      <c r="Y54" s="26"/>
      <c r="Z54" s="59"/>
      <c r="AA54" s="60"/>
      <c r="AB54" s="26"/>
      <c r="AC54" s="59"/>
      <c r="AD54" s="255"/>
      <c r="AE54" s="1"/>
      <c r="AF54" s="1"/>
      <c r="AG54" s="1"/>
      <c r="AP54" s="172" t="s">
        <v>15</v>
      </c>
      <c r="AQ54" s="257" t="str">
        <f>IF(D54="","",IF(OR(D54=A54,D54="Ac"),"A",IF(D54="NA","NA","E")))</f>
        <v/>
      </c>
      <c r="AR54" s="257" t="str">
        <f t="shared" si="23"/>
        <v/>
      </c>
      <c r="AS54" s="257" t="str">
        <f t="shared" si="23"/>
        <v/>
      </c>
      <c r="AT54" s="257" t="str">
        <f t="shared" si="23"/>
        <v/>
      </c>
      <c r="AU54" s="257" t="str">
        <f t="shared" si="23"/>
        <v/>
      </c>
      <c r="AV54" s="257" t="str">
        <f t="shared" si="23"/>
        <v/>
      </c>
      <c r="AW54" s="257" t="str">
        <f t="shared" ref="AW54:BP58" si="26">IF(J54="","",IF(OR(J54=G54,J54="Ac"),"A",IF(J54="NA","NA","E")))</f>
        <v/>
      </c>
      <c r="AX54" s="257" t="str">
        <f t="shared" si="26"/>
        <v/>
      </c>
      <c r="AY54" s="257" t="str">
        <f t="shared" si="26"/>
        <v/>
      </c>
      <c r="AZ54" s="257" t="str">
        <f t="shared" si="26"/>
        <v/>
      </c>
      <c r="BA54" s="257" t="str">
        <f t="shared" si="26"/>
        <v/>
      </c>
      <c r="BB54" s="257" t="str">
        <f t="shared" si="26"/>
        <v/>
      </c>
      <c r="BC54" s="257" t="str">
        <f t="shared" si="26"/>
        <v/>
      </c>
      <c r="BD54" s="257" t="str">
        <f t="shared" si="26"/>
        <v/>
      </c>
      <c r="BE54" s="257" t="str">
        <f t="shared" si="26"/>
        <v/>
      </c>
      <c r="BF54" s="257" t="str">
        <f t="shared" si="26"/>
        <v/>
      </c>
      <c r="BG54" s="257" t="str">
        <f t="shared" si="26"/>
        <v/>
      </c>
      <c r="BH54" s="257" t="str">
        <f t="shared" si="26"/>
        <v/>
      </c>
      <c r="BI54" s="257" t="str">
        <f t="shared" si="26"/>
        <v/>
      </c>
      <c r="BJ54" s="257" t="str">
        <f t="shared" si="26"/>
        <v/>
      </c>
      <c r="BK54" s="257" t="str">
        <f t="shared" si="26"/>
        <v/>
      </c>
      <c r="BL54" s="257" t="str">
        <f t="shared" si="26"/>
        <v/>
      </c>
      <c r="BM54" s="257" t="str">
        <f t="shared" si="26"/>
        <v/>
      </c>
      <c r="BN54" s="257" t="str">
        <f t="shared" si="26"/>
        <v/>
      </c>
      <c r="BO54" s="257" t="str">
        <f t="shared" si="26"/>
        <v/>
      </c>
      <c r="BP54" s="257" t="str">
        <f t="shared" si="26"/>
        <v/>
      </c>
      <c r="BT54" s="172" t="s">
        <v>15</v>
      </c>
      <c r="BU54" s="261"/>
      <c r="BV54" s="261"/>
      <c r="BW54" s="261"/>
      <c r="BX54" s="261"/>
      <c r="BY54" s="261"/>
      <c r="BZ54" s="261"/>
      <c r="CA54" s="261"/>
      <c r="CB54" s="261"/>
      <c r="CC54" s="261"/>
      <c r="CD54" s="261"/>
      <c r="CE54" s="261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  <c r="CS54" s="261"/>
      <c r="CT54" s="261"/>
    </row>
    <row r="55" spans="1:98" ht="15.75" thickBot="1">
      <c r="A55" s="242">
        <f>0.5*(4/3*3.14*17.3)</f>
        <v>36.214666666666666</v>
      </c>
      <c r="B55" s="160" t="s">
        <v>16</v>
      </c>
      <c r="C55" s="17" t="s">
        <v>20</v>
      </c>
      <c r="D55" s="26"/>
      <c r="E55" s="59"/>
      <c r="F55" s="60"/>
      <c r="G55" s="26"/>
      <c r="H55" s="59"/>
      <c r="I55" s="60"/>
      <c r="J55" s="26"/>
      <c r="K55" s="59"/>
      <c r="L55" s="60"/>
      <c r="M55" s="26"/>
      <c r="N55" s="59"/>
      <c r="O55" s="60"/>
      <c r="P55" s="26"/>
      <c r="Q55" s="59"/>
      <c r="R55" s="60"/>
      <c r="S55" s="26"/>
      <c r="T55" s="59"/>
      <c r="U55" s="60"/>
      <c r="V55" s="26"/>
      <c r="W55" s="59"/>
      <c r="X55" s="60"/>
      <c r="Y55" s="26"/>
      <c r="Z55" s="59"/>
      <c r="AA55" s="60"/>
      <c r="AB55" s="26"/>
      <c r="AC55" s="59"/>
      <c r="AD55" s="255"/>
      <c r="AE55" s="1"/>
      <c r="AF55" s="1"/>
      <c r="AG55" s="1"/>
      <c r="AP55" s="160" t="s">
        <v>16</v>
      </c>
      <c r="AQ55" s="257" t="str">
        <f>IF(D55="","",IF(OR(D55=A55,D55="Ac"),"A",IF(D55="NA","NA","E")))</f>
        <v/>
      </c>
      <c r="AR55" s="257" t="str">
        <f t="shared" ref="AR55:AV58" si="27">IF(E55="","",IF(OR(E55=B55,E55="Ac"),"A",IF(E55="NA","NA","E")))</f>
        <v/>
      </c>
      <c r="AS55" s="257" t="str">
        <f t="shared" si="27"/>
        <v/>
      </c>
      <c r="AT55" s="257" t="str">
        <f t="shared" si="27"/>
        <v/>
      </c>
      <c r="AU55" s="257" t="str">
        <f t="shared" si="27"/>
        <v/>
      </c>
      <c r="AV55" s="257" t="str">
        <f t="shared" si="27"/>
        <v/>
      </c>
      <c r="AW55" s="257" t="str">
        <f t="shared" si="26"/>
        <v/>
      </c>
      <c r="AX55" s="257" t="str">
        <f t="shared" si="26"/>
        <v/>
      </c>
      <c r="AY55" s="257" t="str">
        <f t="shared" si="26"/>
        <v/>
      </c>
      <c r="AZ55" s="257" t="str">
        <f t="shared" si="26"/>
        <v/>
      </c>
      <c r="BA55" s="257" t="str">
        <f t="shared" si="26"/>
        <v/>
      </c>
      <c r="BB55" s="257" t="str">
        <f t="shared" si="26"/>
        <v/>
      </c>
      <c r="BC55" s="257" t="str">
        <f t="shared" si="26"/>
        <v/>
      </c>
      <c r="BD55" s="257" t="str">
        <f t="shared" si="26"/>
        <v/>
      </c>
      <c r="BE55" s="257" t="str">
        <f t="shared" si="26"/>
        <v/>
      </c>
      <c r="BF55" s="257" t="str">
        <f t="shared" si="26"/>
        <v/>
      </c>
      <c r="BG55" s="257" t="str">
        <f t="shared" si="26"/>
        <v/>
      </c>
      <c r="BH55" s="257" t="str">
        <f t="shared" si="26"/>
        <v/>
      </c>
      <c r="BI55" s="257" t="str">
        <f t="shared" si="26"/>
        <v/>
      </c>
      <c r="BJ55" s="257" t="str">
        <f t="shared" si="26"/>
        <v/>
      </c>
      <c r="BK55" s="257" t="str">
        <f t="shared" si="26"/>
        <v/>
      </c>
      <c r="BL55" s="257" t="str">
        <f t="shared" si="26"/>
        <v/>
      </c>
      <c r="BM55" s="257" t="str">
        <f t="shared" si="26"/>
        <v/>
      </c>
      <c r="BN55" s="257" t="str">
        <f t="shared" si="26"/>
        <v/>
      </c>
      <c r="BO55" s="257" t="str">
        <f t="shared" si="26"/>
        <v/>
      </c>
      <c r="BP55" s="257" t="str">
        <f t="shared" si="26"/>
        <v/>
      </c>
      <c r="BT55" s="160" t="s">
        <v>16</v>
      </c>
      <c r="BU55" s="261">
        <f>(COUNTIFS(AQ55:AQ57,"a")+COUNTIFS(AQ55:AQ57,"e")*0.5)/COUNTA(AQ55:AQ57)*100</f>
        <v>0</v>
      </c>
      <c r="BV55" s="261">
        <f t="shared" ref="BV55:CT55" si="28">(COUNTIFS(AR55:AR57,"a")+COUNTIFS(AR55:AR57,"e")*0.5)/COUNTA(AR55:AR57)*100</f>
        <v>0</v>
      </c>
      <c r="BW55" s="261">
        <f t="shared" si="28"/>
        <v>0</v>
      </c>
      <c r="BX55" s="261">
        <f t="shared" si="28"/>
        <v>0</v>
      </c>
      <c r="BY55" s="261">
        <f t="shared" si="28"/>
        <v>0</v>
      </c>
      <c r="BZ55" s="261">
        <f t="shared" si="28"/>
        <v>0</v>
      </c>
      <c r="CA55" s="261">
        <f t="shared" si="28"/>
        <v>0</v>
      </c>
      <c r="CB55" s="261">
        <f t="shared" si="28"/>
        <v>0</v>
      </c>
      <c r="CC55" s="261">
        <f t="shared" si="28"/>
        <v>0</v>
      </c>
      <c r="CD55" s="261">
        <f t="shared" si="28"/>
        <v>0</v>
      </c>
      <c r="CE55" s="261">
        <f t="shared" si="28"/>
        <v>0</v>
      </c>
      <c r="CF55" s="261">
        <f t="shared" si="28"/>
        <v>0</v>
      </c>
      <c r="CG55" s="261">
        <f t="shared" si="28"/>
        <v>0</v>
      </c>
      <c r="CH55" s="261">
        <f t="shared" si="28"/>
        <v>0</v>
      </c>
      <c r="CI55" s="261">
        <f t="shared" si="28"/>
        <v>0</v>
      </c>
      <c r="CJ55" s="261">
        <f t="shared" si="28"/>
        <v>0</v>
      </c>
      <c r="CK55" s="261">
        <f t="shared" si="28"/>
        <v>0</v>
      </c>
      <c r="CL55" s="261">
        <f t="shared" si="28"/>
        <v>0</v>
      </c>
      <c r="CM55" s="261">
        <f t="shared" si="28"/>
        <v>0</v>
      </c>
      <c r="CN55" s="261">
        <f t="shared" si="28"/>
        <v>0</v>
      </c>
      <c r="CO55" s="261">
        <f t="shared" si="28"/>
        <v>0</v>
      </c>
      <c r="CP55" s="261">
        <f t="shared" si="28"/>
        <v>0</v>
      </c>
      <c r="CQ55" s="261">
        <f t="shared" si="28"/>
        <v>0</v>
      </c>
      <c r="CR55" s="261">
        <f t="shared" si="28"/>
        <v>0</v>
      </c>
      <c r="CS55" s="261">
        <f t="shared" si="28"/>
        <v>0</v>
      </c>
      <c r="CT55" s="261">
        <f t="shared" si="28"/>
        <v>0</v>
      </c>
    </row>
    <row r="56" spans="1:98" ht="15.75" thickBot="1">
      <c r="A56" s="118">
        <f>280000*40/100</f>
        <v>112000</v>
      </c>
      <c r="B56" s="160" t="s">
        <v>17</v>
      </c>
      <c r="C56" s="17" t="s">
        <v>20</v>
      </c>
      <c r="D56" s="26"/>
      <c r="E56" s="59"/>
      <c r="F56" s="60"/>
      <c r="G56" s="26"/>
      <c r="H56" s="59"/>
      <c r="I56" s="60"/>
      <c r="J56" s="26"/>
      <c r="K56" s="59"/>
      <c r="L56" s="60"/>
      <c r="M56" s="26"/>
      <c r="N56" s="59"/>
      <c r="O56" s="60"/>
      <c r="P56" s="26"/>
      <c r="Q56" s="59"/>
      <c r="R56" s="60"/>
      <c r="S56" s="26"/>
      <c r="T56" s="59"/>
      <c r="U56" s="60"/>
      <c r="V56" s="26"/>
      <c r="W56" s="59"/>
      <c r="X56" s="60"/>
      <c r="Y56" s="26"/>
      <c r="Z56" s="59"/>
      <c r="AA56" s="60"/>
      <c r="AB56" s="26"/>
      <c r="AC56" s="59"/>
      <c r="AD56" s="255"/>
      <c r="AE56" s="1"/>
      <c r="AF56" s="1"/>
      <c r="AG56" s="1"/>
      <c r="AP56" s="160" t="s">
        <v>17</v>
      </c>
      <c r="AQ56" s="257" t="str">
        <f>IF(D56="","",IF(OR(D56=A56,D56="Ac"),"A",IF(D56="NA","NA","E")))</f>
        <v/>
      </c>
      <c r="AR56" s="257" t="str">
        <f t="shared" si="27"/>
        <v/>
      </c>
      <c r="AS56" s="257" t="str">
        <f t="shared" si="27"/>
        <v/>
      </c>
      <c r="AT56" s="257" t="str">
        <f t="shared" si="27"/>
        <v/>
      </c>
      <c r="AU56" s="257" t="str">
        <f t="shared" si="27"/>
        <v/>
      </c>
      <c r="AV56" s="257" t="str">
        <f t="shared" si="27"/>
        <v/>
      </c>
      <c r="AW56" s="257" t="str">
        <f t="shared" si="26"/>
        <v/>
      </c>
      <c r="AX56" s="257" t="str">
        <f t="shared" si="26"/>
        <v/>
      </c>
      <c r="AY56" s="257" t="str">
        <f t="shared" si="26"/>
        <v/>
      </c>
      <c r="AZ56" s="257" t="str">
        <f t="shared" si="26"/>
        <v/>
      </c>
      <c r="BA56" s="257" t="str">
        <f t="shared" si="26"/>
        <v/>
      </c>
      <c r="BB56" s="257" t="str">
        <f t="shared" si="26"/>
        <v/>
      </c>
      <c r="BC56" s="257" t="str">
        <f t="shared" si="26"/>
        <v/>
      </c>
      <c r="BD56" s="257" t="str">
        <f t="shared" si="26"/>
        <v/>
      </c>
      <c r="BE56" s="257" t="str">
        <f t="shared" si="26"/>
        <v/>
      </c>
      <c r="BF56" s="257" t="str">
        <f t="shared" si="26"/>
        <v/>
      </c>
      <c r="BG56" s="257" t="str">
        <f t="shared" si="26"/>
        <v/>
      </c>
      <c r="BH56" s="257" t="str">
        <f t="shared" si="26"/>
        <v/>
      </c>
      <c r="BI56" s="257" t="str">
        <f t="shared" si="26"/>
        <v/>
      </c>
      <c r="BJ56" s="257" t="str">
        <f t="shared" si="26"/>
        <v/>
      </c>
      <c r="BK56" s="257" t="str">
        <f t="shared" si="26"/>
        <v/>
      </c>
      <c r="BL56" s="257" t="str">
        <f t="shared" si="26"/>
        <v/>
      </c>
      <c r="BM56" s="257" t="str">
        <f t="shared" si="26"/>
        <v/>
      </c>
      <c r="BN56" s="257" t="str">
        <f t="shared" si="26"/>
        <v/>
      </c>
      <c r="BO56" s="257" t="str">
        <f t="shared" si="26"/>
        <v/>
      </c>
      <c r="BP56" s="257" t="str">
        <f t="shared" si="26"/>
        <v/>
      </c>
      <c r="BT56" s="160" t="s">
        <v>17</v>
      </c>
      <c r="BU56" s="261"/>
      <c r="BV56" s="261"/>
      <c r="BW56" s="261"/>
      <c r="BX56" s="261"/>
      <c r="BY56" s="261"/>
      <c r="BZ56" s="261"/>
      <c r="CA56" s="261"/>
      <c r="CB56" s="261"/>
      <c r="CC56" s="261"/>
      <c r="CD56" s="261"/>
      <c r="CE56" s="261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  <c r="CS56" s="261"/>
      <c r="CT56" s="261"/>
    </row>
    <row r="57" spans="1:98" ht="15.75" thickBot="1">
      <c r="A57" s="245">
        <f>15000+35*12.5</f>
        <v>15437.5</v>
      </c>
      <c r="B57" s="160" t="s">
        <v>18</v>
      </c>
      <c r="C57" s="17" t="s">
        <v>20</v>
      </c>
      <c r="D57" s="26"/>
      <c r="E57" s="59"/>
      <c r="F57" s="60"/>
      <c r="G57" s="26"/>
      <c r="H57" s="59"/>
      <c r="I57" s="60"/>
      <c r="J57" s="26"/>
      <c r="K57" s="59"/>
      <c r="L57" s="60"/>
      <c r="M57" s="26"/>
      <c r="N57" s="59"/>
      <c r="O57" s="60"/>
      <c r="P57" s="26"/>
      <c r="Q57" s="59"/>
      <c r="R57" s="60"/>
      <c r="S57" s="26"/>
      <c r="T57" s="59"/>
      <c r="U57" s="60"/>
      <c r="V57" s="26"/>
      <c r="W57" s="59"/>
      <c r="X57" s="60"/>
      <c r="Y57" s="26"/>
      <c r="Z57" s="59"/>
      <c r="AA57" s="60"/>
      <c r="AB57" s="26"/>
      <c r="AC57" s="59"/>
      <c r="AD57" s="255"/>
      <c r="AE57" s="1"/>
      <c r="AF57" s="1"/>
      <c r="AG57" s="1"/>
      <c r="AP57" s="160" t="s">
        <v>18</v>
      </c>
      <c r="AQ57" s="257" t="str">
        <f>IF(D57="","",IF(OR(D57=A57,D57="Ac"),"A",IF(D57="NA","NA","E")))</f>
        <v/>
      </c>
      <c r="AR57" s="257" t="str">
        <f t="shared" si="27"/>
        <v/>
      </c>
      <c r="AS57" s="257" t="str">
        <f t="shared" si="27"/>
        <v/>
      </c>
      <c r="AT57" s="257" t="str">
        <f t="shared" si="27"/>
        <v/>
      </c>
      <c r="AU57" s="257" t="str">
        <f t="shared" si="27"/>
        <v/>
      </c>
      <c r="AV57" s="257" t="str">
        <f t="shared" si="27"/>
        <v/>
      </c>
      <c r="AW57" s="257" t="str">
        <f t="shared" si="26"/>
        <v/>
      </c>
      <c r="AX57" s="257" t="str">
        <f t="shared" si="26"/>
        <v/>
      </c>
      <c r="AY57" s="257" t="str">
        <f t="shared" si="26"/>
        <v/>
      </c>
      <c r="AZ57" s="257" t="str">
        <f t="shared" si="26"/>
        <v/>
      </c>
      <c r="BA57" s="257" t="str">
        <f t="shared" si="26"/>
        <v/>
      </c>
      <c r="BB57" s="257" t="str">
        <f t="shared" si="26"/>
        <v/>
      </c>
      <c r="BC57" s="257" t="str">
        <f t="shared" si="26"/>
        <v/>
      </c>
      <c r="BD57" s="257" t="str">
        <f t="shared" si="26"/>
        <v/>
      </c>
      <c r="BE57" s="257" t="str">
        <f t="shared" si="26"/>
        <v/>
      </c>
      <c r="BF57" s="257" t="str">
        <f t="shared" si="26"/>
        <v/>
      </c>
      <c r="BG57" s="257" t="str">
        <f t="shared" si="26"/>
        <v/>
      </c>
      <c r="BH57" s="257" t="str">
        <f t="shared" si="26"/>
        <v/>
      </c>
      <c r="BI57" s="257" t="str">
        <f t="shared" si="26"/>
        <v/>
      </c>
      <c r="BJ57" s="257" t="str">
        <f t="shared" si="26"/>
        <v/>
      </c>
      <c r="BK57" s="257" t="str">
        <f t="shared" si="26"/>
        <v/>
      </c>
      <c r="BL57" s="257" t="str">
        <f t="shared" si="26"/>
        <v/>
      </c>
      <c r="BM57" s="257" t="str">
        <f t="shared" si="26"/>
        <v/>
      </c>
      <c r="BN57" s="257" t="str">
        <f t="shared" si="26"/>
        <v/>
      </c>
      <c r="BO57" s="257" t="str">
        <f t="shared" si="26"/>
        <v/>
      </c>
      <c r="BP57" s="257" t="str">
        <f t="shared" si="26"/>
        <v/>
      </c>
      <c r="BT57" s="160" t="s">
        <v>18</v>
      </c>
      <c r="BU57" s="261"/>
      <c r="BV57" s="261"/>
      <c r="BW57" s="261"/>
      <c r="BX57" s="261"/>
      <c r="BY57" s="261"/>
      <c r="BZ57" s="261"/>
      <c r="CA57" s="261"/>
      <c r="CB57" s="261"/>
      <c r="CC57" s="261"/>
      <c r="CD57" s="261"/>
      <c r="CE57" s="261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  <c r="CS57" s="261"/>
      <c r="CT57" s="261"/>
    </row>
    <row r="58" spans="1:98" ht="15.75" thickBot="1">
      <c r="A58" s="238" t="s">
        <v>95</v>
      </c>
      <c r="B58" s="207" t="s">
        <v>19</v>
      </c>
      <c r="C58" s="17" t="s">
        <v>20</v>
      </c>
      <c r="D58" s="26"/>
      <c r="E58" s="59"/>
      <c r="F58" s="60"/>
      <c r="G58" s="26"/>
      <c r="H58" s="59"/>
      <c r="I58" s="60"/>
      <c r="J58" s="26"/>
      <c r="K58" s="59"/>
      <c r="L58" s="60"/>
      <c r="M58" s="26"/>
      <c r="N58" s="59"/>
      <c r="O58" s="60"/>
      <c r="P58" s="26"/>
      <c r="Q58" s="59"/>
      <c r="R58" s="60"/>
      <c r="S58" s="26"/>
      <c r="T58" s="59"/>
      <c r="U58" s="60"/>
      <c r="V58" s="26"/>
      <c r="W58" s="59"/>
      <c r="X58" s="60"/>
      <c r="Y58" s="26"/>
      <c r="Z58" s="59"/>
      <c r="AA58" s="60"/>
      <c r="AB58" s="26"/>
      <c r="AC58" s="59"/>
      <c r="AD58" s="255"/>
      <c r="AE58" s="1"/>
      <c r="AF58" s="1"/>
      <c r="AG58" s="1"/>
      <c r="AP58" s="207" t="s">
        <v>19</v>
      </c>
      <c r="AQ58" s="257" t="str">
        <f>IF(D58="","",IF(OR(D58=A58,D58="Ac"),"A",IF(D58="NA","NA","E")))</f>
        <v/>
      </c>
      <c r="AR58" s="257" t="str">
        <f t="shared" si="27"/>
        <v/>
      </c>
      <c r="AS58" s="257" t="str">
        <f t="shared" si="27"/>
        <v/>
      </c>
      <c r="AT58" s="257" t="str">
        <f t="shared" si="27"/>
        <v/>
      </c>
      <c r="AU58" s="257" t="str">
        <f t="shared" si="27"/>
        <v/>
      </c>
      <c r="AV58" s="257" t="str">
        <f t="shared" si="27"/>
        <v/>
      </c>
      <c r="AW58" s="257" t="str">
        <f t="shared" si="26"/>
        <v/>
      </c>
      <c r="AX58" s="257" t="str">
        <f t="shared" si="26"/>
        <v/>
      </c>
      <c r="AY58" s="257" t="str">
        <f t="shared" si="26"/>
        <v/>
      </c>
      <c r="AZ58" s="257" t="str">
        <f t="shared" si="26"/>
        <v/>
      </c>
      <c r="BA58" s="257" t="str">
        <f t="shared" si="26"/>
        <v/>
      </c>
      <c r="BB58" s="257" t="str">
        <f t="shared" si="26"/>
        <v/>
      </c>
      <c r="BC58" s="257" t="str">
        <f t="shared" si="26"/>
        <v/>
      </c>
      <c r="BD58" s="257" t="str">
        <f t="shared" si="26"/>
        <v/>
      </c>
      <c r="BE58" s="257" t="str">
        <f t="shared" si="26"/>
        <v/>
      </c>
      <c r="BF58" s="257" t="str">
        <f t="shared" si="26"/>
        <v/>
      </c>
      <c r="BG58" s="257" t="str">
        <f t="shared" si="26"/>
        <v/>
      </c>
      <c r="BH58" s="257" t="str">
        <f t="shared" si="26"/>
        <v/>
      </c>
      <c r="BI58" s="257" t="str">
        <f t="shared" si="26"/>
        <v/>
      </c>
      <c r="BJ58" s="257" t="str">
        <f t="shared" si="26"/>
        <v/>
      </c>
      <c r="BK58" s="257" t="str">
        <f t="shared" si="26"/>
        <v/>
      </c>
      <c r="BL58" s="257" t="str">
        <f t="shared" si="26"/>
        <v/>
      </c>
      <c r="BM58" s="257" t="str">
        <f t="shared" si="26"/>
        <v/>
      </c>
      <c r="BN58" s="257" t="str">
        <f t="shared" si="26"/>
        <v/>
      </c>
      <c r="BO58" s="257" t="str">
        <f t="shared" si="26"/>
        <v/>
      </c>
      <c r="BP58" s="257" t="str">
        <f t="shared" si="26"/>
        <v/>
      </c>
      <c r="BT58" s="207" t="s">
        <v>19</v>
      </c>
      <c r="BU58" s="261">
        <f>(COUNTIFS(AQ58:AQ60,"a")+COUNTIFS(AQ58:AQ60,"e")*0.5)/COUNTA(AQ58:AQ60)*100</f>
        <v>0</v>
      </c>
      <c r="BV58" s="261">
        <f t="shared" ref="BV58:CT58" si="29">(COUNTIFS(AR58:AR60,"a")+COUNTIFS(AR58:AR60,"e")*0.5)/COUNTA(AR58:AR60)*100</f>
        <v>0</v>
      </c>
      <c r="BW58" s="261">
        <f t="shared" si="29"/>
        <v>0</v>
      </c>
      <c r="BX58" s="261">
        <f t="shared" si="29"/>
        <v>0</v>
      </c>
      <c r="BY58" s="261">
        <f t="shared" si="29"/>
        <v>0</v>
      </c>
      <c r="BZ58" s="261">
        <f t="shared" si="29"/>
        <v>0</v>
      </c>
      <c r="CA58" s="261">
        <f t="shared" si="29"/>
        <v>0</v>
      </c>
      <c r="CB58" s="261">
        <f t="shared" si="29"/>
        <v>0</v>
      </c>
      <c r="CC58" s="261">
        <f t="shared" si="29"/>
        <v>0</v>
      </c>
      <c r="CD58" s="261">
        <f t="shared" si="29"/>
        <v>0</v>
      </c>
      <c r="CE58" s="261">
        <f t="shared" si="29"/>
        <v>0</v>
      </c>
      <c r="CF58" s="261">
        <f t="shared" si="29"/>
        <v>0</v>
      </c>
      <c r="CG58" s="261">
        <f t="shared" si="29"/>
        <v>0</v>
      </c>
      <c r="CH58" s="261">
        <f t="shared" si="29"/>
        <v>0</v>
      </c>
      <c r="CI58" s="261">
        <f t="shared" si="29"/>
        <v>0</v>
      </c>
      <c r="CJ58" s="261">
        <f t="shared" si="29"/>
        <v>0</v>
      </c>
      <c r="CK58" s="261">
        <f t="shared" si="29"/>
        <v>0</v>
      </c>
      <c r="CL58" s="261">
        <f t="shared" si="29"/>
        <v>0</v>
      </c>
      <c r="CM58" s="261">
        <f t="shared" si="29"/>
        <v>0</v>
      </c>
      <c r="CN58" s="261">
        <f t="shared" si="29"/>
        <v>0</v>
      </c>
      <c r="CO58" s="261">
        <f t="shared" si="29"/>
        <v>0</v>
      </c>
      <c r="CP58" s="261">
        <f t="shared" si="29"/>
        <v>0</v>
      </c>
      <c r="CQ58" s="261">
        <f t="shared" si="29"/>
        <v>0</v>
      </c>
      <c r="CR58" s="261">
        <f t="shared" si="29"/>
        <v>0</v>
      </c>
      <c r="CS58" s="261">
        <f t="shared" si="29"/>
        <v>0</v>
      </c>
      <c r="CT58" s="261">
        <f t="shared" si="29"/>
        <v>0</v>
      </c>
    </row>
    <row r="59" spans="1:98">
      <c r="A59" s="194" t="s">
        <v>136</v>
      </c>
      <c r="B59" s="206"/>
      <c r="C59" s="17" t="s">
        <v>20</v>
      </c>
      <c r="D59" s="22" t="s">
        <v>97</v>
      </c>
      <c r="E59" s="22" t="s">
        <v>97</v>
      </c>
      <c r="F59" s="22" t="s">
        <v>97</v>
      </c>
      <c r="G59" s="22" t="s">
        <v>97</v>
      </c>
      <c r="H59" s="22" t="s">
        <v>97</v>
      </c>
      <c r="I59" s="22" t="s">
        <v>97</v>
      </c>
      <c r="J59" s="22" t="s">
        <v>97</v>
      </c>
      <c r="K59" s="22" t="s">
        <v>97</v>
      </c>
      <c r="L59" s="22" t="s">
        <v>97</v>
      </c>
      <c r="M59" s="22" t="s">
        <v>97</v>
      </c>
      <c r="N59" s="22" t="s">
        <v>97</v>
      </c>
      <c r="O59" s="22" t="s">
        <v>97</v>
      </c>
      <c r="P59" s="22" t="s">
        <v>97</v>
      </c>
      <c r="Q59" s="22" t="s">
        <v>97</v>
      </c>
      <c r="R59" s="22" t="s">
        <v>97</v>
      </c>
      <c r="S59" s="22" t="s">
        <v>97</v>
      </c>
      <c r="T59" s="22" t="s">
        <v>97</v>
      </c>
      <c r="U59" s="22" t="s">
        <v>97</v>
      </c>
      <c r="V59" s="22" t="s">
        <v>97</v>
      </c>
      <c r="W59" s="22" t="s">
        <v>97</v>
      </c>
      <c r="X59" s="22" t="s">
        <v>97</v>
      </c>
      <c r="Y59" s="22" t="s">
        <v>97</v>
      </c>
      <c r="Z59" s="22" t="s">
        <v>97</v>
      </c>
      <c r="AA59" s="22" t="s">
        <v>97</v>
      </c>
      <c r="AB59" s="22" t="s">
        <v>97</v>
      </c>
      <c r="AC59" s="22" t="s">
        <v>97</v>
      </c>
      <c r="AD59" s="255"/>
      <c r="AE59" s="1"/>
      <c r="AF59" s="1"/>
      <c r="AG59" s="1"/>
      <c r="AP59" s="206"/>
      <c r="AQ59" s="257" t="str">
        <f>IF(D59=" AC E NA","",IF(D59="Ac","A",IF(D59="NA","NA","E")))</f>
        <v/>
      </c>
      <c r="AR59" s="257" t="str">
        <f t="shared" ref="AR59:BP60" si="30">IF(E59=" AC E NA","",IF(E59="Ac","A",IF(E59="NA","NA","E")))</f>
        <v/>
      </c>
      <c r="AS59" s="257" t="str">
        <f t="shared" si="30"/>
        <v/>
      </c>
      <c r="AT59" s="257" t="str">
        <f t="shared" si="30"/>
        <v/>
      </c>
      <c r="AU59" s="257" t="str">
        <f t="shared" si="30"/>
        <v/>
      </c>
      <c r="AV59" s="257" t="str">
        <f t="shared" si="30"/>
        <v/>
      </c>
      <c r="AW59" s="257" t="str">
        <f t="shared" si="30"/>
        <v/>
      </c>
      <c r="AX59" s="257" t="str">
        <f t="shared" si="30"/>
        <v/>
      </c>
      <c r="AY59" s="257" t="str">
        <f t="shared" si="30"/>
        <v/>
      </c>
      <c r="AZ59" s="257" t="str">
        <f t="shared" si="30"/>
        <v/>
      </c>
      <c r="BA59" s="257" t="str">
        <f t="shared" si="30"/>
        <v/>
      </c>
      <c r="BB59" s="257" t="str">
        <f t="shared" si="30"/>
        <v/>
      </c>
      <c r="BC59" s="257" t="str">
        <f t="shared" si="30"/>
        <v/>
      </c>
      <c r="BD59" s="257" t="str">
        <f t="shared" si="30"/>
        <v/>
      </c>
      <c r="BE59" s="257" t="str">
        <f t="shared" si="30"/>
        <v/>
      </c>
      <c r="BF59" s="257" t="str">
        <f t="shared" si="30"/>
        <v/>
      </c>
      <c r="BG59" s="257" t="str">
        <f t="shared" si="30"/>
        <v/>
      </c>
      <c r="BH59" s="257" t="str">
        <f t="shared" si="30"/>
        <v/>
      </c>
      <c r="BI59" s="257" t="str">
        <f t="shared" si="30"/>
        <v/>
      </c>
      <c r="BJ59" s="257" t="str">
        <f t="shared" si="30"/>
        <v/>
      </c>
      <c r="BK59" s="257" t="str">
        <f t="shared" si="30"/>
        <v/>
      </c>
      <c r="BL59" s="257" t="str">
        <f t="shared" si="30"/>
        <v/>
      </c>
      <c r="BM59" s="257" t="str">
        <f t="shared" si="30"/>
        <v/>
      </c>
      <c r="BN59" s="257" t="str">
        <f t="shared" si="30"/>
        <v/>
      </c>
      <c r="BO59" s="257" t="str">
        <f t="shared" si="30"/>
        <v/>
      </c>
      <c r="BP59" s="257" t="str">
        <f t="shared" si="30"/>
        <v/>
      </c>
      <c r="BT59" s="206"/>
      <c r="BU59" s="261"/>
      <c r="BV59" s="261"/>
      <c r="BW59" s="261"/>
      <c r="BX59" s="261"/>
      <c r="BY59" s="261"/>
      <c r="BZ59" s="261"/>
      <c r="CA59" s="261"/>
      <c r="CB59" s="261"/>
      <c r="CC59" s="261"/>
      <c r="CD59" s="261"/>
      <c r="CE59" s="261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  <c r="CS59" s="261"/>
      <c r="CT59" s="261"/>
    </row>
    <row r="60" spans="1:98">
      <c r="A60" s="194" t="s">
        <v>136</v>
      </c>
      <c r="B60" s="208" t="s">
        <v>92</v>
      </c>
      <c r="C60" s="17" t="s">
        <v>20</v>
      </c>
      <c r="D60" s="22" t="s">
        <v>97</v>
      </c>
      <c r="E60" s="22" t="s">
        <v>97</v>
      </c>
      <c r="F60" s="22" t="s">
        <v>97</v>
      </c>
      <c r="G60" s="22" t="s">
        <v>97</v>
      </c>
      <c r="H60" s="22" t="s">
        <v>97</v>
      </c>
      <c r="I60" s="22" t="s">
        <v>97</v>
      </c>
      <c r="J60" s="22" t="s">
        <v>97</v>
      </c>
      <c r="K60" s="22" t="s">
        <v>97</v>
      </c>
      <c r="L60" s="22" t="s">
        <v>97</v>
      </c>
      <c r="M60" s="22" t="s">
        <v>97</v>
      </c>
      <c r="N60" s="22" t="s">
        <v>97</v>
      </c>
      <c r="O60" s="22" t="s">
        <v>97</v>
      </c>
      <c r="P60" s="22" t="s">
        <v>97</v>
      </c>
      <c r="Q60" s="22" t="s">
        <v>97</v>
      </c>
      <c r="R60" s="22" t="s">
        <v>97</v>
      </c>
      <c r="S60" s="22" t="s">
        <v>97</v>
      </c>
      <c r="T60" s="22" t="s">
        <v>97</v>
      </c>
      <c r="U60" s="22" t="s">
        <v>97</v>
      </c>
      <c r="V60" s="22" t="s">
        <v>97</v>
      </c>
      <c r="W60" s="22" t="s">
        <v>97</v>
      </c>
      <c r="X60" s="22" t="s">
        <v>97</v>
      </c>
      <c r="Y60" s="22" t="s">
        <v>97</v>
      </c>
      <c r="Z60" s="22" t="s">
        <v>97</v>
      </c>
      <c r="AA60" s="22" t="s">
        <v>97</v>
      </c>
      <c r="AB60" s="22" t="s">
        <v>97</v>
      </c>
      <c r="AC60" s="22" t="s">
        <v>97</v>
      </c>
      <c r="AD60" s="255"/>
      <c r="AE60" s="1"/>
      <c r="AF60" s="1"/>
      <c r="AG60" s="1"/>
      <c r="AP60" s="208" t="s">
        <v>92</v>
      </c>
      <c r="AQ60" s="257" t="str">
        <f t="shared" ref="AQ60" si="31">IF(D60=" AC E NA","",IF(D60="Ac","A",IF(D60="NA","NA","E")))</f>
        <v/>
      </c>
      <c r="AR60" s="257" t="str">
        <f t="shared" si="30"/>
        <v/>
      </c>
      <c r="AS60" s="257" t="str">
        <f t="shared" si="30"/>
        <v/>
      </c>
      <c r="AT60" s="257" t="str">
        <f t="shared" si="30"/>
        <v/>
      </c>
      <c r="AU60" s="257" t="str">
        <f t="shared" si="30"/>
        <v/>
      </c>
      <c r="AV60" s="257" t="str">
        <f t="shared" si="30"/>
        <v/>
      </c>
      <c r="AW60" s="257" t="str">
        <f t="shared" si="30"/>
        <v/>
      </c>
      <c r="AX60" s="257" t="str">
        <f t="shared" si="30"/>
        <v/>
      </c>
      <c r="AY60" s="257" t="str">
        <f t="shared" si="30"/>
        <v/>
      </c>
      <c r="AZ60" s="257" t="str">
        <f t="shared" si="30"/>
        <v/>
      </c>
      <c r="BA60" s="257" t="str">
        <f t="shared" si="30"/>
        <v/>
      </c>
      <c r="BB60" s="257" t="str">
        <f t="shared" si="30"/>
        <v/>
      </c>
      <c r="BC60" s="257" t="str">
        <f t="shared" si="30"/>
        <v/>
      </c>
      <c r="BD60" s="257" t="str">
        <f t="shared" si="30"/>
        <v/>
      </c>
      <c r="BE60" s="257" t="str">
        <f t="shared" si="30"/>
        <v/>
      </c>
      <c r="BF60" s="257" t="str">
        <f t="shared" si="30"/>
        <v/>
      </c>
      <c r="BG60" s="257" t="str">
        <f t="shared" si="30"/>
        <v/>
      </c>
      <c r="BH60" s="257" t="str">
        <f t="shared" si="30"/>
        <v/>
      </c>
      <c r="BI60" s="257" t="str">
        <f t="shared" si="30"/>
        <v/>
      </c>
      <c r="BJ60" s="257" t="str">
        <f t="shared" si="30"/>
        <v/>
      </c>
      <c r="BK60" s="257" t="str">
        <f t="shared" si="30"/>
        <v/>
      </c>
      <c r="BL60" s="257" t="str">
        <f t="shared" si="30"/>
        <v/>
      </c>
      <c r="BM60" s="257" t="str">
        <f t="shared" si="30"/>
        <v/>
      </c>
      <c r="BN60" s="257" t="str">
        <f t="shared" si="30"/>
        <v/>
      </c>
      <c r="BO60" s="257" t="str">
        <f t="shared" si="30"/>
        <v/>
      </c>
      <c r="BP60" s="257" t="str">
        <f t="shared" si="30"/>
        <v/>
      </c>
      <c r="BT60" s="208" t="s">
        <v>92</v>
      </c>
      <c r="BU60" s="261"/>
      <c r="BV60" s="261"/>
      <c r="BW60" s="261"/>
      <c r="BX60" s="261"/>
      <c r="BY60" s="261"/>
      <c r="BZ60" s="261"/>
      <c r="CA60" s="261"/>
      <c r="CB60" s="261"/>
      <c r="CC60" s="261"/>
      <c r="CD60" s="261"/>
      <c r="CE60" s="261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  <c r="CS60" s="261"/>
      <c r="CT60" s="261"/>
    </row>
    <row r="61" spans="1:98" ht="15.75" thickBot="1">
      <c r="A61" s="246" t="s">
        <v>173</v>
      </c>
      <c r="B61" s="160" t="s">
        <v>99</v>
      </c>
      <c r="C61" s="17" t="s">
        <v>20</v>
      </c>
      <c r="D61" s="26"/>
      <c r="E61" s="59"/>
      <c r="F61" s="60"/>
      <c r="G61" s="26"/>
      <c r="H61" s="59"/>
      <c r="I61" s="60"/>
      <c r="J61" s="26"/>
      <c r="K61" s="59"/>
      <c r="L61" s="60"/>
      <c r="M61" s="26"/>
      <c r="N61" s="59"/>
      <c r="O61" s="60"/>
      <c r="P61" s="26"/>
      <c r="Q61" s="59"/>
      <c r="R61" s="60"/>
      <c r="S61" s="26"/>
      <c r="T61" s="59"/>
      <c r="U61" s="60"/>
      <c r="V61" s="26"/>
      <c r="W61" s="59"/>
      <c r="X61" s="60"/>
      <c r="Y61" s="26"/>
      <c r="Z61" s="59"/>
      <c r="AA61" s="60"/>
      <c r="AB61" s="26"/>
      <c r="AC61" s="59"/>
      <c r="AD61" s="255"/>
      <c r="AE61" s="1"/>
      <c r="AF61" s="1"/>
      <c r="AG61" s="1"/>
      <c r="AP61" s="160" t="s">
        <v>99</v>
      </c>
      <c r="AQ61" s="257" t="str">
        <f>IF(D61="","",IF(OR(D61=A61,D61="Ac"),"A",IF(D61="NA","NA","E")))</f>
        <v/>
      </c>
      <c r="AR61" s="257" t="str">
        <f t="shared" ref="AR61:BP63" si="32">IF(E61="","",IF(OR(E61=B61,E61="Ac"),"A",IF(E61="NA","NA","E")))</f>
        <v/>
      </c>
      <c r="AS61" s="257" t="str">
        <f t="shared" si="32"/>
        <v/>
      </c>
      <c r="AT61" s="257" t="str">
        <f t="shared" si="32"/>
        <v/>
      </c>
      <c r="AU61" s="257" t="str">
        <f t="shared" si="32"/>
        <v/>
      </c>
      <c r="AV61" s="257" t="str">
        <f t="shared" si="32"/>
        <v/>
      </c>
      <c r="AW61" s="257" t="str">
        <f t="shared" si="32"/>
        <v/>
      </c>
      <c r="AX61" s="257" t="str">
        <f t="shared" si="32"/>
        <v/>
      </c>
      <c r="AY61" s="257" t="str">
        <f t="shared" si="32"/>
        <v/>
      </c>
      <c r="AZ61" s="257" t="str">
        <f t="shared" si="32"/>
        <v/>
      </c>
      <c r="BA61" s="257" t="str">
        <f t="shared" si="32"/>
        <v/>
      </c>
      <c r="BB61" s="257" t="str">
        <f t="shared" si="32"/>
        <v/>
      </c>
      <c r="BC61" s="257" t="str">
        <f t="shared" si="32"/>
        <v/>
      </c>
      <c r="BD61" s="257" t="str">
        <f t="shared" si="32"/>
        <v/>
      </c>
      <c r="BE61" s="257" t="str">
        <f t="shared" si="32"/>
        <v/>
      </c>
      <c r="BF61" s="257" t="str">
        <f t="shared" si="32"/>
        <v/>
      </c>
      <c r="BG61" s="257" t="str">
        <f t="shared" si="32"/>
        <v/>
      </c>
      <c r="BH61" s="257" t="str">
        <f t="shared" si="32"/>
        <v/>
      </c>
      <c r="BI61" s="257" t="str">
        <f t="shared" si="32"/>
        <v/>
      </c>
      <c r="BJ61" s="257" t="str">
        <f t="shared" si="32"/>
        <v/>
      </c>
      <c r="BK61" s="257" t="str">
        <f t="shared" si="32"/>
        <v/>
      </c>
      <c r="BL61" s="257" t="str">
        <f t="shared" si="32"/>
        <v/>
      </c>
      <c r="BM61" s="257" t="str">
        <f t="shared" si="32"/>
        <v/>
      </c>
      <c r="BN61" s="257" t="str">
        <f t="shared" si="32"/>
        <v/>
      </c>
      <c r="BO61" s="257" t="str">
        <f t="shared" si="32"/>
        <v/>
      </c>
      <c r="BP61" s="257" t="str">
        <f t="shared" si="32"/>
        <v/>
      </c>
      <c r="BT61" s="160" t="s">
        <v>99</v>
      </c>
      <c r="BU61" s="261">
        <f>(COUNTIFS(AQ61:AQ63,"a")+COUNTIFS(AQ61:AQ63,"e")*0.5)/COUNTA(AQ61:AQ63)*100</f>
        <v>0</v>
      </c>
      <c r="BV61" s="261">
        <f t="shared" ref="BV61:CT61" si="33">(COUNTIFS(AR61:AR63,"a")+COUNTIFS(AR61:AR63,"e")*0.5)/COUNTA(AR61:AR63)*100</f>
        <v>0</v>
      </c>
      <c r="BW61" s="261">
        <f t="shared" si="33"/>
        <v>0</v>
      </c>
      <c r="BX61" s="261">
        <f t="shared" si="33"/>
        <v>0</v>
      </c>
      <c r="BY61" s="261">
        <f t="shared" si="33"/>
        <v>0</v>
      </c>
      <c r="BZ61" s="261">
        <f t="shared" si="33"/>
        <v>0</v>
      </c>
      <c r="CA61" s="261">
        <f t="shared" si="33"/>
        <v>0</v>
      </c>
      <c r="CB61" s="261">
        <f t="shared" si="33"/>
        <v>0</v>
      </c>
      <c r="CC61" s="261">
        <f t="shared" si="33"/>
        <v>0</v>
      </c>
      <c r="CD61" s="261">
        <f t="shared" si="33"/>
        <v>0</v>
      </c>
      <c r="CE61" s="261">
        <f t="shared" si="33"/>
        <v>0</v>
      </c>
      <c r="CF61" s="261">
        <f t="shared" si="33"/>
        <v>0</v>
      </c>
      <c r="CG61" s="261">
        <f t="shared" si="33"/>
        <v>0</v>
      </c>
      <c r="CH61" s="261">
        <f t="shared" si="33"/>
        <v>0</v>
      </c>
      <c r="CI61" s="261">
        <f t="shared" si="33"/>
        <v>0</v>
      </c>
      <c r="CJ61" s="261">
        <f t="shared" si="33"/>
        <v>0</v>
      </c>
      <c r="CK61" s="261">
        <f t="shared" si="33"/>
        <v>0</v>
      </c>
      <c r="CL61" s="261">
        <f t="shared" si="33"/>
        <v>0</v>
      </c>
      <c r="CM61" s="261">
        <f t="shared" si="33"/>
        <v>0</v>
      </c>
      <c r="CN61" s="261">
        <f t="shared" si="33"/>
        <v>0</v>
      </c>
      <c r="CO61" s="261">
        <f t="shared" si="33"/>
        <v>0</v>
      </c>
      <c r="CP61" s="261">
        <f t="shared" si="33"/>
        <v>0</v>
      </c>
      <c r="CQ61" s="261">
        <f t="shared" si="33"/>
        <v>0</v>
      </c>
      <c r="CR61" s="261">
        <f t="shared" si="33"/>
        <v>0</v>
      </c>
      <c r="CS61" s="261">
        <f t="shared" si="33"/>
        <v>0</v>
      </c>
      <c r="CT61" s="261">
        <f t="shared" si="33"/>
        <v>0</v>
      </c>
    </row>
    <row r="62" spans="1:98" ht="15.75" thickBot="1">
      <c r="A62" s="118">
        <v>0.9</v>
      </c>
      <c r="B62" s="160" t="s">
        <v>130</v>
      </c>
      <c r="C62" s="17" t="s">
        <v>20</v>
      </c>
      <c r="D62" s="26"/>
      <c r="E62" s="59"/>
      <c r="F62" s="60"/>
      <c r="G62" s="26"/>
      <c r="H62" s="59"/>
      <c r="I62" s="60"/>
      <c r="J62" s="26"/>
      <c r="K62" s="59"/>
      <c r="L62" s="60"/>
      <c r="M62" s="26"/>
      <c r="N62" s="59"/>
      <c r="O62" s="60"/>
      <c r="P62" s="26"/>
      <c r="Q62" s="59"/>
      <c r="R62" s="60"/>
      <c r="S62" s="26"/>
      <c r="T62" s="59"/>
      <c r="U62" s="60"/>
      <c r="V62" s="26"/>
      <c r="W62" s="59"/>
      <c r="X62" s="60"/>
      <c r="Y62" s="26"/>
      <c r="Z62" s="59"/>
      <c r="AA62" s="60"/>
      <c r="AB62" s="26"/>
      <c r="AC62" s="59"/>
      <c r="AD62" s="255"/>
      <c r="AE62" s="1"/>
      <c r="AF62" s="1"/>
      <c r="AG62" s="1"/>
      <c r="AP62" s="160" t="s">
        <v>130</v>
      </c>
      <c r="AQ62" s="257" t="str">
        <f>IF(D62="","",IF(OR(D62=A62,D62="Ac"),"A",IF(D62="NA","NA","E")))</f>
        <v/>
      </c>
      <c r="AR62" s="257" t="str">
        <f t="shared" si="32"/>
        <v/>
      </c>
      <c r="AS62" s="257" t="str">
        <f t="shared" si="32"/>
        <v/>
      </c>
      <c r="AT62" s="257" t="str">
        <f t="shared" si="32"/>
        <v/>
      </c>
      <c r="AU62" s="257" t="str">
        <f t="shared" si="32"/>
        <v/>
      </c>
      <c r="AV62" s="257" t="str">
        <f t="shared" si="32"/>
        <v/>
      </c>
      <c r="AW62" s="257" t="str">
        <f t="shared" si="32"/>
        <v/>
      </c>
      <c r="AX62" s="257" t="str">
        <f t="shared" si="32"/>
        <v/>
      </c>
      <c r="AY62" s="257" t="str">
        <f t="shared" si="32"/>
        <v/>
      </c>
      <c r="AZ62" s="257" t="str">
        <f t="shared" si="32"/>
        <v/>
      </c>
      <c r="BA62" s="257" t="str">
        <f t="shared" si="32"/>
        <v/>
      </c>
      <c r="BB62" s="257" t="str">
        <f t="shared" si="32"/>
        <v/>
      </c>
      <c r="BC62" s="257" t="str">
        <f t="shared" si="32"/>
        <v/>
      </c>
      <c r="BD62" s="257" t="str">
        <f t="shared" si="32"/>
        <v/>
      </c>
      <c r="BE62" s="257" t="str">
        <f t="shared" si="32"/>
        <v/>
      </c>
      <c r="BF62" s="257" t="str">
        <f t="shared" si="32"/>
        <v/>
      </c>
      <c r="BG62" s="257" t="str">
        <f t="shared" si="32"/>
        <v/>
      </c>
      <c r="BH62" s="257" t="str">
        <f t="shared" si="32"/>
        <v/>
      </c>
      <c r="BI62" s="257" t="str">
        <f t="shared" si="32"/>
        <v/>
      </c>
      <c r="BJ62" s="257" t="str">
        <f t="shared" si="32"/>
        <v/>
      </c>
      <c r="BK62" s="257" t="str">
        <f t="shared" si="32"/>
        <v/>
      </c>
      <c r="BL62" s="257" t="str">
        <f t="shared" si="32"/>
        <v/>
      </c>
      <c r="BM62" s="257" t="str">
        <f t="shared" si="32"/>
        <v/>
      </c>
      <c r="BN62" s="257" t="str">
        <f t="shared" si="32"/>
        <v/>
      </c>
      <c r="BO62" s="257" t="str">
        <f t="shared" si="32"/>
        <v/>
      </c>
      <c r="BP62" s="257" t="str">
        <f t="shared" si="32"/>
        <v/>
      </c>
      <c r="BT62" s="160" t="s">
        <v>130</v>
      </c>
      <c r="BU62" s="261"/>
      <c r="BV62" s="261"/>
      <c r="BW62" s="261"/>
      <c r="BX62" s="261"/>
      <c r="BY62" s="261"/>
      <c r="BZ62" s="261"/>
      <c r="CA62" s="261"/>
      <c r="CB62" s="261"/>
      <c r="CC62" s="261"/>
      <c r="CD62" s="261"/>
      <c r="CE62" s="261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  <c r="CS62" s="261"/>
      <c r="CT62" s="261"/>
    </row>
    <row r="63" spans="1:98" ht="15.75" thickBot="1">
      <c r="A63" s="238" t="s">
        <v>94</v>
      </c>
      <c r="B63" s="160" t="s">
        <v>131</v>
      </c>
      <c r="C63" s="17" t="s">
        <v>20</v>
      </c>
      <c r="D63" s="26"/>
      <c r="E63" s="59"/>
      <c r="F63" s="60"/>
      <c r="G63" s="26"/>
      <c r="H63" s="59"/>
      <c r="I63" s="60"/>
      <c r="J63" s="26"/>
      <c r="K63" s="59"/>
      <c r="L63" s="60"/>
      <c r="M63" s="26"/>
      <c r="N63" s="59"/>
      <c r="O63" s="60"/>
      <c r="P63" s="26"/>
      <c r="Q63" s="59"/>
      <c r="R63" s="60"/>
      <c r="S63" s="26"/>
      <c r="T63" s="59"/>
      <c r="U63" s="60"/>
      <c r="V63" s="26"/>
      <c r="W63" s="59"/>
      <c r="X63" s="60"/>
      <c r="Y63" s="26"/>
      <c r="Z63" s="59"/>
      <c r="AA63" s="60"/>
      <c r="AB63" s="26"/>
      <c r="AC63" s="59"/>
      <c r="AD63" s="255"/>
      <c r="AE63" s="1"/>
      <c r="AF63" s="1"/>
      <c r="AG63" s="1"/>
      <c r="AP63" s="160" t="s">
        <v>131</v>
      </c>
      <c r="AQ63" s="259" t="str">
        <f>IF(D63="","",IF(OR(D63=A63,D63="Ac"),"A",IF(D63="NA","NA","E")))</f>
        <v/>
      </c>
      <c r="AR63" s="259" t="str">
        <f t="shared" si="32"/>
        <v/>
      </c>
      <c r="AS63" s="259" t="str">
        <f t="shared" si="32"/>
        <v/>
      </c>
      <c r="AT63" s="259" t="str">
        <f t="shared" si="32"/>
        <v/>
      </c>
      <c r="AU63" s="259" t="str">
        <f t="shared" si="32"/>
        <v/>
      </c>
      <c r="AV63" s="259" t="str">
        <f t="shared" si="32"/>
        <v/>
      </c>
      <c r="AW63" s="259" t="str">
        <f t="shared" si="32"/>
        <v/>
      </c>
      <c r="AX63" s="259" t="str">
        <f t="shared" si="32"/>
        <v/>
      </c>
      <c r="AY63" s="259" t="str">
        <f t="shared" si="32"/>
        <v/>
      </c>
      <c r="AZ63" s="259" t="str">
        <f t="shared" si="32"/>
        <v/>
      </c>
      <c r="BA63" s="259" t="str">
        <f t="shared" si="32"/>
        <v/>
      </c>
      <c r="BB63" s="259" t="str">
        <f t="shared" si="32"/>
        <v/>
      </c>
      <c r="BC63" s="259" t="str">
        <f t="shared" si="32"/>
        <v/>
      </c>
      <c r="BD63" s="259" t="str">
        <f t="shared" si="32"/>
        <v/>
      </c>
      <c r="BE63" s="259" t="str">
        <f t="shared" si="32"/>
        <v/>
      </c>
      <c r="BF63" s="259" t="str">
        <f t="shared" si="32"/>
        <v/>
      </c>
      <c r="BG63" s="259" t="str">
        <f t="shared" si="32"/>
        <v/>
      </c>
      <c r="BH63" s="259" t="str">
        <f t="shared" si="32"/>
        <v/>
      </c>
      <c r="BI63" s="259" t="str">
        <f t="shared" si="32"/>
        <v/>
      </c>
      <c r="BJ63" s="259" t="str">
        <f t="shared" si="32"/>
        <v/>
      </c>
      <c r="BK63" s="259" t="str">
        <f t="shared" si="32"/>
        <v/>
      </c>
      <c r="BL63" s="259" t="str">
        <f t="shared" si="32"/>
        <v/>
      </c>
      <c r="BM63" s="259" t="str">
        <f t="shared" si="32"/>
        <v/>
      </c>
      <c r="BN63" s="259" t="str">
        <f t="shared" si="32"/>
        <v/>
      </c>
      <c r="BO63" s="259" t="str">
        <f t="shared" si="32"/>
        <v/>
      </c>
      <c r="BP63" s="259" t="str">
        <f t="shared" si="32"/>
        <v/>
      </c>
      <c r="BT63" s="160" t="s">
        <v>131</v>
      </c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3"/>
      <c r="CI63" s="263"/>
      <c r="CJ63" s="263"/>
      <c r="CK63" s="263"/>
      <c r="CL63" s="263"/>
      <c r="CM63" s="263"/>
      <c r="CN63" s="263"/>
      <c r="CO63" s="263"/>
      <c r="CP63" s="263"/>
      <c r="CQ63" s="263"/>
      <c r="CR63" s="263"/>
      <c r="CS63" s="263"/>
      <c r="CT63" s="263"/>
    </row>
    <row r="64" spans="1:98">
      <c r="AD64" s="1"/>
      <c r="AE64" s="1"/>
      <c r="AF64" s="1"/>
      <c r="AG64" s="1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</row>
    <row r="65" spans="30:33">
      <c r="AD65" s="1"/>
      <c r="AE65" s="1"/>
      <c r="AF65" s="1"/>
      <c r="AG65" s="1"/>
    </row>
    <row r="66" spans="30:33">
      <c r="AD66" s="1"/>
      <c r="AE66" s="1"/>
      <c r="AF66" s="1"/>
      <c r="AG66" s="1"/>
    </row>
    <row r="67" spans="30:33">
      <c r="AD67" s="1"/>
      <c r="AE67" s="1"/>
      <c r="AF67" s="1"/>
      <c r="AG67" s="1"/>
    </row>
    <row r="68" spans="30:33">
      <c r="AD68" s="1"/>
      <c r="AE68" s="1"/>
      <c r="AF68" s="1"/>
      <c r="AG68" s="1"/>
    </row>
    <row r="69" spans="30:33">
      <c r="AD69" s="1"/>
      <c r="AE69" s="1"/>
      <c r="AF69" s="1"/>
      <c r="AG69" s="1"/>
    </row>
    <row r="70" spans="30:33">
      <c r="AD70" s="1"/>
      <c r="AE70" s="1"/>
      <c r="AF70" s="1"/>
      <c r="AG70" s="1"/>
    </row>
    <row r="71" spans="30:33">
      <c r="AD71" s="1"/>
      <c r="AE71" s="1"/>
      <c r="AF71" s="1"/>
      <c r="AG71" s="1"/>
    </row>
    <row r="72" spans="30:33">
      <c r="AD72" s="1"/>
      <c r="AE72" s="1"/>
      <c r="AF72" s="1"/>
      <c r="AG72" s="1"/>
    </row>
    <row r="73" spans="30:33">
      <c r="AD73" s="1"/>
      <c r="AE73" s="1"/>
      <c r="AF73" s="1"/>
      <c r="AG73" s="1"/>
    </row>
    <row r="74" spans="30:33">
      <c r="AD74" s="1"/>
      <c r="AE74" s="1"/>
      <c r="AF74" s="1"/>
      <c r="AG74" s="1"/>
    </row>
  </sheetData>
  <sheetProtection password="CB19" sheet="1" objects="1" scenarios="1" formatCells="0" formatColumns="0" formatRows="0" insertColumns="0" insertRows="0" deleteColumns="0" deleteRows="0"/>
  <mergeCells count="320">
    <mergeCell ref="CP61:CP63"/>
    <mergeCell ref="CQ61:CQ63"/>
    <mergeCell ref="CR61:CR63"/>
    <mergeCell ref="CS61:CS63"/>
    <mergeCell ref="CT61:CT63"/>
    <mergeCell ref="CK61:CK63"/>
    <mergeCell ref="CL61:CL63"/>
    <mergeCell ref="CM61:CM63"/>
    <mergeCell ref="CN61:CN63"/>
    <mergeCell ref="CO61:CO63"/>
    <mergeCell ref="CF61:CF63"/>
    <mergeCell ref="CG61:CG63"/>
    <mergeCell ref="CH61:CH63"/>
    <mergeCell ref="CI61:CI63"/>
    <mergeCell ref="CJ61:CJ63"/>
    <mergeCell ref="CA61:CA63"/>
    <mergeCell ref="CB61:CB63"/>
    <mergeCell ref="CC61:CC63"/>
    <mergeCell ref="CD61:CD63"/>
    <mergeCell ref="CE61:CE63"/>
    <mergeCell ref="BV61:BV63"/>
    <mergeCell ref="BW61:BW63"/>
    <mergeCell ref="BX61:BX63"/>
    <mergeCell ref="BY61:BY63"/>
    <mergeCell ref="BZ61:BZ63"/>
    <mergeCell ref="CP58:CP60"/>
    <mergeCell ref="CQ58:CQ60"/>
    <mergeCell ref="CR58:CR60"/>
    <mergeCell ref="CS58:CS60"/>
    <mergeCell ref="CT58:CT60"/>
    <mergeCell ref="CK58:CK60"/>
    <mergeCell ref="CL58:CL60"/>
    <mergeCell ref="CM58:CM60"/>
    <mergeCell ref="CN58:CN60"/>
    <mergeCell ref="CO58:CO60"/>
    <mergeCell ref="CT55:CT57"/>
    <mergeCell ref="BV58:BV60"/>
    <mergeCell ref="BW58:BW60"/>
    <mergeCell ref="BX58:BX60"/>
    <mergeCell ref="BY58:BY60"/>
    <mergeCell ref="BZ58:BZ60"/>
    <mergeCell ref="CA58:CA60"/>
    <mergeCell ref="CB58:CB60"/>
    <mergeCell ref="CC58:CC60"/>
    <mergeCell ref="CD58:CD60"/>
    <mergeCell ref="CE58:CE60"/>
    <mergeCell ref="CF58:CF60"/>
    <mergeCell ref="CG58:CG60"/>
    <mergeCell ref="CH58:CH60"/>
    <mergeCell ref="CI58:CI60"/>
    <mergeCell ref="CJ58:CJ60"/>
    <mergeCell ref="CO55:CO57"/>
    <mergeCell ref="CP55:CP57"/>
    <mergeCell ref="CQ55:CQ57"/>
    <mergeCell ref="CR55:CR57"/>
    <mergeCell ref="CS55:CS57"/>
    <mergeCell ref="CJ55:CJ57"/>
    <mergeCell ref="CK55:CK57"/>
    <mergeCell ref="CL55:CL57"/>
    <mergeCell ref="CM55:CM57"/>
    <mergeCell ref="CN55:CN57"/>
    <mergeCell ref="CS50:CS54"/>
    <mergeCell ref="CT50:CT54"/>
    <mergeCell ref="BV55:BV57"/>
    <mergeCell ref="BW55:BW57"/>
    <mergeCell ref="BX55:BX57"/>
    <mergeCell ref="BY55:BY57"/>
    <mergeCell ref="BZ55:BZ57"/>
    <mergeCell ref="CA55:CA57"/>
    <mergeCell ref="CB55:CB57"/>
    <mergeCell ref="CC55:CC57"/>
    <mergeCell ref="CD55:CD57"/>
    <mergeCell ref="CE55:CE57"/>
    <mergeCell ref="CF55:CF57"/>
    <mergeCell ref="CG55:CG57"/>
    <mergeCell ref="CH55:CH57"/>
    <mergeCell ref="CI55:CI57"/>
    <mergeCell ref="CN50:CN54"/>
    <mergeCell ref="CO50:CO54"/>
    <mergeCell ref="CP50:CP54"/>
    <mergeCell ref="CQ50:CQ54"/>
    <mergeCell ref="CR50:CR54"/>
    <mergeCell ref="CI50:CI54"/>
    <mergeCell ref="CJ50:CJ54"/>
    <mergeCell ref="CK50:CK54"/>
    <mergeCell ref="CL50:CL54"/>
    <mergeCell ref="CM50:CM54"/>
    <mergeCell ref="CD50:CD54"/>
    <mergeCell ref="CE50:CE54"/>
    <mergeCell ref="CF50:CF54"/>
    <mergeCell ref="CG50:CG54"/>
    <mergeCell ref="CH50:CH54"/>
    <mergeCell ref="BY50:BY54"/>
    <mergeCell ref="BZ50:BZ54"/>
    <mergeCell ref="CA50:CA54"/>
    <mergeCell ref="CB50:CB54"/>
    <mergeCell ref="CC50:CC54"/>
    <mergeCell ref="CP44:CP49"/>
    <mergeCell ref="CQ44:CQ49"/>
    <mergeCell ref="CR44:CR49"/>
    <mergeCell ref="CS44:CS49"/>
    <mergeCell ref="CT44:CT49"/>
    <mergeCell ref="CK44:CK49"/>
    <mergeCell ref="CL44:CL49"/>
    <mergeCell ref="CM44:CM49"/>
    <mergeCell ref="CN44:CN49"/>
    <mergeCell ref="CO44:CO49"/>
    <mergeCell ref="CT27:CT42"/>
    <mergeCell ref="BV44:BV49"/>
    <mergeCell ref="BW44:BW49"/>
    <mergeCell ref="BX44:BX49"/>
    <mergeCell ref="BY44:BY49"/>
    <mergeCell ref="BZ44:BZ49"/>
    <mergeCell ref="CA44:CA49"/>
    <mergeCell ref="CB44:CB49"/>
    <mergeCell ref="CC44:CC49"/>
    <mergeCell ref="CD44:CD49"/>
    <mergeCell ref="CE44:CE49"/>
    <mergeCell ref="CF44:CF49"/>
    <mergeCell ref="CG44:CG49"/>
    <mergeCell ref="CH44:CH49"/>
    <mergeCell ref="CI44:CI49"/>
    <mergeCell ref="CJ44:CJ49"/>
    <mergeCell ref="CO27:CO42"/>
    <mergeCell ref="CP27:CP42"/>
    <mergeCell ref="CQ27:CQ42"/>
    <mergeCell ref="CR27:CR42"/>
    <mergeCell ref="CS27:CS42"/>
    <mergeCell ref="CJ27:CJ42"/>
    <mergeCell ref="CK27:CK42"/>
    <mergeCell ref="CL27:CL42"/>
    <mergeCell ref="CM27:CM42"/>
    <mergeCell ref="CN27:CN42"/>
    <mergeCell ref="CE27:CE42"/>
    <mergeCell ref="CF27:CF42"/>
    <mergeCell ref="CG27:CG42"/>
    <mergeCell ref="CH27:CH42"/>
    <mergeCell ref="CI27:CI42"/>
    <mergeCell ref="BZ27:BZ42"/>
    <mergeCell ref="CA27:CA42"/>
    <mergeCell ref="CB27:CB42"/>
    <mergeCell ref="CC27:CC42"/>
    <mergeCell ref="CD27:CD42"/>
    <mergeCell ref="CP22:CP25"/>
    <mergeCell ref="CQ22:CQ25"/>
    <mergeCell ref="CR22:CR25"/>
    <mergeCell ref="CS22:CS25"/>
    <mergeCell ref="CT22:CT25"/>
    <mergeCell ref="CK22:CK25"/>
    <mergeCell ref="CL22:CL25"/>
    <mergeCell ref="CM22:CM25"/>
    <mergeCell ref="CN22:CN25"/>
    <mergeCell ref="CO22:CO25"/>
    <mergeCell ref="CT15:CT21"/>
    <mergeCell ref="BV22:BV25"/>
    <mergeCell ref="BW22:BW25"/>
    <mergeCell ref="BX22:BX25"/>
    <mergeCell ref="BY22:BY25"/>
    <mergeCell ref="BZ22:BZ25"/>
    <mergeCell ref="CA22:CA25"/>
    <mergeCell ref="CB22:CB25"/>
    <mergeCell ref="CC22:CC25"/>
    <mergeCell ref="CD22:CD25"/>
    <mergeCell ref="CE22:CE25"/>
    <mergeCell ref="CF22:CF25"/>
    <mergeCell ref="CG22:CG25"/>
    <mergeCell ref="CH22:CH25"/>
    <mergeCell ref="CI22:CI25"/>
    <mergeCell ref="CJ22:CJ25"/>
    <mergeCell ref="CO15:CO21"/>
    <mergeCell ref="CP15:CP21"/>
    <mergeCell ref="CQ15:CQ21"/>
    <mergeCell ref="CR15:CR21"/>
    <mergeCell ref="CS15:CS21"/>
    <mergeCell ref="CJ15:CJ21"/>
    <mergeCell ref="CK15:CK21"/>
    <mergeCell ref="CL15:CL21"/>
    <mergeCell ref="CM15:CM21"/>
    <mergeCell ref="CN15:CN21"/>
    <mergeCell ref="CE15:CE21"/>
    <mergeCell ref="CF15:CF21"/>
    <mergeCell ref="CG15:CG21"/>
    <mergeCell ref="CH15:CH21"/>
    <mergeCell ref="CI15:CI21"/>
    <mergeCell ref="BZ15:BZ21"/>
    <mergeCell ref="CA15:CA21"/>
    <mergeCell ref="CB15:CB21"/>
    <mergeCell ref="CC15:CC21"/>
    <mergeCell ref="CD15:CD21"/>
    <mergeCell ref="CP9:CP14"/>
    <mergeCell ref="CQ9:CQ14"/>
    <mergeCell ref="CR9:CR14"/>
    <mergeCell ref="CS9:CS14"/>
    <mergeCell ref="CT9:CT14"/>
    <mergeCell ref="CK9:CK14"/>
    <mergeCell ref="CL9:CL14"/>
    <mergeCell ref="CM9:CM14"/>
    <mergeCell ref="CN9:CN14"/>
    <mergeCell ref="CO9:CO14"/>
    <mergeCell ref="BU61:BU63"/>
    <mergeCell ref="BV9:BV14"/>
    <mergeCell ref="BW9:BW14"/>
    <mergeCell ref="BX9:BX14"/>
    <mergeCell ref="BY9:BY14"/>
    <mergeCell ref="BV15:BV21"/>
    <mergeCell ref="BW15:BW21"/>
    <mergeCell ref="BX15:BX21"/>
    <mergeCell ref="BY15:BY21"/>
    <mergeCell ref="BV27:BV42"/>
    <mergeCell ref="BW27:BW42"/>
    <mergeCell ref="BX27:BX42"/>
    <mergeCell ref="BY27:BY42"/>
    <mergeCell ref="BV50:BV54"/>
    <mergeCell ref="BW50:BW54"/>
    <mergeCell ref="BX50:BX54"/>
    <mergeCell ref="BU27:BU42"/>
    <mergeCell ref="BU44:BU49"/>
    <mergeCell ref="BU50:BU54"/>
    <mergeCell ref="BU55:BU57"/>
    <mergeCell ref="BU58:BU60"/>
    <mergeCell ref="CS3:CS8"/>
    <mergeCell ref="CT3:CT8"/>
    <mergeCell ref="BU9:BU14"/>
    <mergeCell ref="BU15:BU21"/>
    <mergeCell ref="BU22:BU25"/>
    <mergeCell ref="BZ9:BZ14"/>
    <mergeCell ref="CA9:CA14"/>
    <mergeCell ref="CB9:CB14"/>
    <mergeCell ref="CC9:CC14"/>
    <mergeCell ref="CD9:CD14"/>
    <mergeCell ref="CE9:CE14"/>
    <mergeCell ref="CF9:CF14"/>
    <mergeCell ref="CG9:CG14"/>
    <mergeCell ref="CH9:CH14"/>
    <mergeCell ref="CI9:CI14"/>
    <mergeCell ref="CJ9:CJ14"/>
    <mergeCell ref="CN3:CN8"/>
    <mergeCell ref="CO3:CO8"/>
    <mergeCell ref="CP3:CP8"/>
    <mergeCell ref="CQ3:CQ8"/>
    <mergeCell ref="CR3:CR8"/>
    <mergeCell ref="CI3:CI8"/>
    <mergeCell ref="CJ3:CJ8"/>
    <mergeCell ref="CK3:CK8"/>
    <mergeCell ref="CL3:CL8"/>
    <mergeCell ref="CM3:CM8"/>
    <mergeCell ref="CD3:CD8"/>
    <mergeCell ref="CE3:CE8"/>
    <mergeCell ref="CF3:CF8"/>
    <mergeCell ref="CG3:CG8"/>
    <mergeCell ref="CH3:CH8"/>
    <mergeCell ref="BY3:BY8"/>
    <mergeCell ref="BZ3:BZ8"/>
    <mergeCell ref="CA3:CA8"/>
    <mergeCell ref="CB3:CB8"/>
    <mergeCell ref="CC3:CC8"/>
    <mergeCell ref="BP3:BP8"/>
    <mergeCell ref="BU3:BU8"/>
    <mergeCell ref="BV3:BV8"/>
    <mergeCell ref="BW3:BW8"/>
    <mergeCell ref="BX3:BX8"/>
    <mergeCell ref="BK3:BK8"/>
    <mergeCell ref="BL3:BL8"/>
    <mergeCell ref="BM3:BM8"/>
    <mergeCell ref="BN3:BN8"/>
    <mergeCell ref="BO3:BO8"/>
    <mergeCell ref="BF3:BF8"/>
    <mergeCell ref="BG3:BG8"/>
    <mergeCell ref="BH3:BH8"/>
    <mergeCell ref="BI3:BI8"/>
    <mergeCell ref="BJ3:BJ8"/>
    <mergeCell ref="BA3:BA8"/>
    <mergeCell ref="BB3:BB8"/>
    <mergeCell ref="BC3:BC8"/>
    <mergeCell ref="BD3:BD8"/>
    <mergeCell ref="BE3:BE8"/>
    <mergeCell ref="AV3:AV8"/>
    <mergeCell ref="AW3:AW8"/>
    <mergeCell ref="AX3:AX8"/>
    <mergeCell ref="AY3:AY8"/>
    <mergeCell ref="AZ3:AZ8"/>
    <mergeCell ref="AQ3:AQ8"/>
    <mergeCell ref="AR3:AR8"/>
    <mergeCell ref="AS3:AS8"/>
    <mergeCell ref="AT3:AT8"/>
    <mergeCell ref="AU3:AU8"/>
    <mergeCell ref="B1:C1"/>
    <mergeCell ref="B5:C5"/>
    <mergeCell ref="B7:C7"/>
    <mergeCell ref="B6:C6"/>
    <mergeCell ref="K3:K8"/>
    <mergeCell ref="D1:L1"/>
    <mergeCell ref="H3:H8"/>
    <mergeCell ref="I3:I8"/>
    <mergeCell ref="J3:J8"/>
    <mergeCell ref="D3:D8"/>
    <mergeCell ref="B2:C2"/>
    <mergeCell ref="D2:L2"/>
    <mergeCell ref="E3:E8"/>
    <mergeCell ref="F3:F8"/>
    <mergeCell ref="G3:G8"/>
    <mergeCell ref="W3:W8"/>
    <mergeCell ref="L3:L8"/>
    <mergeCell ref="T3:T8"/>
    <mergeCell ref="U3:U8"/>
    <mergeCell ref="V3:V8"/>
    <mergeCell ref="O3:O8"/>
    <mergeCell ref="P3:P8"/>
    <mergeCell ref="M3:M8"/>
    <mergeCell ref="N3:N8"/>
    <mergeCell ref="Q3:Q8"/>
    <mergeCell ref="R3:R8"/>
    <mergeCell ref="S3:S8"/>
    <mergeCell ref="AB3:AB8"/>
    <mergeCell ref="AC3:AC8"/>
    <mergeCell ref="Y3:Y8"/>
    <mergeCell ref="Z3:Z8"/>
    <mergeCell ref="AA3:AA8"/>
    <mergeCell ref="X3:X8"/>
    <mergeCell ref="AD9:AD63"/>
  </mergeCells>
  <conditionalFormatting sqref="AQ9:BP25 AQ27:BP42 AQ44:BP63">
    <cfRule type="cellIs" dxfId="16" priority="12" operator="equal">
      <formula>"NA"</formula>
    </cfRule>
  </conditionalFormatting>
  <conditionalFormatting sqref="AQ9:BP25 AQ27:BP42 AQ44:BP63">
    <cfRule type="cellIs" dxfId="15" priority="10" operator="equal">
      <formula>"E"</formula>
    </cfRule>
    <cfRule type="cellIs" dxfId="14" priority="11" operator="equal">
      <formula>"ok"</formula>
    </cfRule>
  </conditionalFormatting>
  <conditionalFormatting sqref="AQ9:BP25 AQ27:BP42 AQ44:BP63">
    <cfRule type="cellIs" dxfId="13" priority="9" operator="equal">
      <formula>"A"</formula>
    </cfRule>
  </conditionalFormatting>
  <conditionalFormatting sqref="AQ9:BP25 AQ27:BP42 AQ44:BP63">
    <cfRule type="cellIs" dxfId="12" priority="4" operator="equal">
      <formula>"E"</formula>
    </cfRule>
  </conditionalFormatting>
  <conditionalFormatting sqref="AQ9:BP25 AQ27:BP42 AQ44:BP63">
    <cfRule type="cellIs" dxfId="11" priority="1" operator="equal">
      <formula>"A"</formula>
    </cfRule>
    <cfRule type="cellIs" dxfId="10" priority="2" operator="equal">
      <formula>"CA"</formula>
    </cfRule>
    <cfRule type="cellIs" dxfId="9" priority="3" operator="equal">
      <formula>"NA"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>
    <tabColor rgb="FFFFFF99"/>
  </sheetPr>
  <dimension ref="A1:K42"/>
  <sheetViews>
    <sheetView view="pageLayout" topLeftCell="A17" workbookViewId="0">
      <selection activeCell="F28" sqref="F28"/>
    </sheetView>
  </sheetViews>
  <sheetFormatPr baseColWidth="10" defaultColWidth="11.42578125" defaultRowHeight="15"/>
  <cols>
    <col min="1" max="1" width="12.85546875" style="1" customWidth="1"/>
    <col min="2" max="2" width="13" style="1" customWidth="1"/>
    <col min="3" max="11" width="5.85546875" style="1" customWidth="1"/>
    <col min="12" max="16384" width="11.42578125" style="1"/>
  </cols>
  <sheetData>
    <row r="1" spans="1:11">
      <c r="A1" s="286" t="str">
        <f>'Sept 2020 vs papier'!D1</f>
        <v xml:space="preserve"> </v>
      </c>
      <c r="B1" s="286"/>
      <c r="C1" s="287"/>
      <c r="D1" s="287"/>
      <c r="E1" s="287"/>
      <c r="F1" s="287"/>
      <c r="G1" s="287"/>
      <c r="H1" s="287"/>
    </row>
    <row r="2" spans="1:11">
      <c r="A2" s="31" t="s">
        <v>0</v>
      </c>
      <c r="B2" s="288" t="str">
        <f>'Sept 2020 vs papier'!D2</f>
        <v xml:space="preserve"> </v>
      </c>
      <c r="C2" s="32" t="s">
        <v>179</v>
      </c>
      <c r="D2" s="32" t="s">
        <v>180</v>
      </c>
      <c r="E2" s="32" t="s">
        <v>181</v>
      </c>
      <c r="F2" s="32" t="s">
        <v>137</v>
      </c>
      <c r="G2" s="32" t="s">
        <v>34</v>
      </c>
      <c r="H2" s="32" t="s">
        <v>35</v>
      </c>
      <c r="I2" s="32" t="s">
        <v>36</v>
      </c>
      <c r="J2" s="32" t="s">
        <v>37</v>
      </c>
      <c r="K2" s="32" t="s">
        <v>38</v>
      </c>
    </row>
    <row r="3" spans="1:11">
      <c r="C3" s="2"/>
      <c r="D3" s="2"/>
      <c r="E3" s="2"/>
      <c r="F3" s="2"/>
      <c r="G3" s="2"/>
      <c r="H3" s="2"/>
    </row>
    <row r="4" spans="1:11">
      <c r="A4" s="30" t="str">
        <f>IF(SUM('Sept 2020 vs papier'!CY3:DG3)=0,"",'Sept 2020 vs papier'!CV3)</f>
        <v/>
      </c>
      <c r="B4" s="30" t="str">
        <f>IF(SUM('Sept 2020 vs papier'!CY3:DG3)=0,"",'Sept 2020 vs papier'!CW3)</f>
        <v/>
      </c>
      <c r="C4" s="268" t="str">
        <f>IF(SUM('Sept 2020 vs papier'!CY3:DG3)=0,"",'Sept 2020 vs papier'!CY3)</f>
        <v/>
      </c>
      <c r="D4" s="268" t="str">
        <f>IF(SUM('Sept 2020 vs papier'!CY3:DG3)=0,"",'Sept 2020 vs papier'!CZ3)</f>
        <v/>
      </c>
      <c r="E4" s="268" t="str">
        <f>IF(SUM('Sept 2020 vs papier'!CY3:DG3)=0,"",'Sept 2020 vs papier'!DA3)</f>
        <v/>
      </c>
      <c r="F4" s="268" t="str">
        <f>IF(SUM('Sept 2020 vs papier'!CY3:DG3)=0,"",'Sept 2020 vs papier'!DB3)</f>
        <v/>
      </c>
      <c r="G4" s="268" t="str">
        <f>IF(SUM('Sept 2020 vs papier'!CY3:DG3)=0,"",'Sept 2020 vs papier'!DC3)</f>
        <v/>
      </c>
      <c r="H4" s="268" t="str">
        <f>IF(SUM('Sept 2020 vs papier'!CY3:DG3)=0,"",'Sept 2020 vs papier'!DD3)</f>
        <v/>
      </c>
      <c r="I4" s="268" t="str">
        <f>IF(SUM('Sept 2020 vs papier'!CY3:DG3)=0,"",'Sept 2020 vs papier'!DE3)</f>
        <v/>
      </c>
      <c r="J4" s="268" t="str">
        <f>IF(SUM('Sept 2020 vs papier'!CY3:DG3)=0,"",'Sept 2020 vs papier'!DF3)</f>
        <v/>
      </c>
      <c r="K4" s="268" t="str">
        <f>IF(SUM('Sept 2020 vs papier'!CY3:DG3)=0,"",'Sept 2020 vs papier'!DG3)</f>
        <v/>
      </c>
    </row>
    <row r="5" spans="1:11">
      <c r="A5" s="30" t="str">
        <f>IF(SUM('Sept 2020 vs papier'!CY4:DG4)=0,"",'Sept 2020 vs papier'!CV4)</f>
        <v/>
      </c>
      <c r="B5" s="30" t="str">
        <f>IF(SUM('Sept 2020 vs papier'!CY4:DG4)=0,"",'Sept 2020 vs papier'!CW4)</f>
        <v/>
      </c>
      <c r="C5" s="268" t="str">
        <f>IF(SUM('Sept 2020 vs papier'!CY4:DG4)=0,"",'Sept 2020 vs papier'!CY4)</f>
        <v/>
      </c>
      <c r="D5" s="268" t="str">
        <f>IF(SUM('Sept 2020 vs papier'!CY4:DG4)=0,"",'Sept 2020 vs papier'!CZ4)</f>
        <v/>
      </c>
      <c r="E5" s="268" t="str">
        <f>IF(SUM('Sept 2020 vs papier'!CY4:DG4)=0,"",'Sept 2020 vs papier'!DA4)</f>
        <v/>
      </c>
      <c r="F5" s="268" t="str">
        <f>IF(SUM('Sept 2020 vs papier'!CY4:DG4)=0,"",'Sept 2020 vs papier'!DB4)</f>
        <v/>
      </c>
      <c r="G5" s="268" t="str">
        <f>IF(SUM('Sept 2020 vs papier'!CY4:DG4)=0,"",'Sept 2020 vs papier'!DC4)</f>
        <v/>
      </c>
      <c r="H5" s="268" t="str">
        <f>IF(SUM('Sept 2020 vs papier'!CY4:DG4)=0,"",'Sept 2020 vs papier'!DD4)</f>
        <v/>
      </c>
      <c r="I5" s="268" t="str">
        <f>IF(SUM('Sept 2020 vs papier'!CY4:DG4)=0,"",'Sept 2020 vs papier'!DE4)</f>
        <v/>
      </c>
      <c r="J5" s="268" t="str">
        <f>IF(SUM('Sept 2020 vs papier'!CY4:DG4)=0,"",'Sept 2020 vs papier'!DF4)</f>
        <v/>
      </c>
      <c r="K5" s="268" t="str">
        <f>IF(SUM('Sept 2020 vs papier'!CY4:DG4)=0,"",'Sept 2020 vs papier'!DG4)</f>
        <v/>
      </c>
    </row>
    <row r="6" spans="1:11">
      <c r="A6" s="30" t="str">
        <f>IF(SUM('Sept 2020 vs papier'!CY5:DG5)=0,"",'Sept 2020 vs papier'!CV5)</f>
        <v/>
      </c>
      <c r="B6" s="30" t="str">
        <f>IF(SUM('Sept 2020 vs papier'!CY5:DG5)=0,"",'Sept 2020 vs papier'!CW5)</f>
        <v/>
      </c>
      <c r="C6" s="268" t="str">
        <f>IF(SUM('Sept 2020 vs papier'!CY5:DG5)=0,"",'Sept 2020 vs papier'!CY5)</f>
        <v/>
      </c>
      <c r="D6" s="268" t="str">
        <f>IF(SUM('Sept 2020 vs papier'!CY5:DG5)=0,"",'Sept 2020 vs papier'!CZ5)</f>
        <v/>
      </c>
      <c r="E6" s="268" t="str">
        <f>IF(SUM('Sept 2020 vs papier'!CY5:DG5)=0,"",'Sept 2020 vs papier'!DA5)</f>
        <v/>
      </c>
      <c r="F6" s="268" t="str">
        <f>IF(SUM('Sept 2020 vs papier'!CY5:DG5)=0,"",'Sept 2020 vs papier'!DB5)</f>
        <v/>
      </c>
      <c r="G6" s="268" t="str">
        <f>IF(SUM('Sept 2020 vs papier'!CY5:DG5)=0,"",'Sept 2020 vs papier'!DC5)</f>
        <v/>
      </c>
      <c r="H6" s="268" t="str">
        <f>IF(SUM('Sept 2020 vs papier'!CY5:DG5)=0,"",'Sept 2020 vs papier'!DD5)</f>
        <v/>
      </c>
      <c r="I6" s="268" t="str">
        <f>IF(SUM('Sept 2020 vs papier'!CY5:DG5)=0,"",'Sept 2020 vs papier'!DE5)</f>
        <v/>
      </c>
      <c r="J6" s="268" t="str">
        <f>IF(SUM('Sept 2020 vs papier'!CY5:DG5)=0,"",'Sept 2020 vs papier'!DF5)</f>
        <v/>
      </c>
      <c r="K6" s="268" t="str">
        <f>IF(SUM('Sept 2020 vs papier'!CY5:DG5)=0,"",'Sept 2020 vs papier'!DG5)</f>
        <v/>
      </c>
    </row>
    <row r="7" spans="1:11">
      <c r="A7" s="30" t="str">
        <f>IF(SUM('Sept 2020 vs papier'!CY6:DG6)=0,"",'Sept 2020 vs papier'!CV6)</f>
        <v/>
      </c>
      <c r="B7" s="30" t="str">
        <f>IF(SUM('Sept 2020 vs papier'!CY6:DG6)=0,"",'Sept 2020 vs papier'!CW6)</f>
        <v/>
      </c>
      <c r="C7" s="268" t="str">
        <f>IF(SUM('Sept 2020 vs papier'!CY6:DG6)=0,"",'Sept 2020 vs papier'!CY6)</f>
        <v/>
      </c>
      <c r="D7" s="268" t="str">
        <f>IF(SUM('Sept 2020 vs papier'!CY6:DG6)=0,"",'Sept 2020 vs papier'!CZ6)</f>
        <v/>
      </c>
      <c r="E7" s="268" t="str">
        <f>IF(SUM('Sept 2020 vs papier'!CY6:DG6)=0,"",'Sept 2020 vs papier'!DA6)</f>
        <v/>
      </c>
      <c r="F7" s="268" t="str">
        <f>IF(SUM('Sept 2020 vs papier'!CY6:DG6)=0,"",'Sept 2020 vs papier'!DB6)</f>
        <v/>
      </c>
      <c r="G7" s="268" t="str">
        <f>IF(SUM('Sept 2020 vs papier'!CY6:DG6)=0,"",'Sept 2020 vs papier'!DC6)</f>
        <v/>
      </c>
      <c r="H7" s="268" t="str">
        <f>IF(SUM('Sept 2020 vs papier'!CY6:DG6)=0,"",'Sept 2020 vs papier'!DD6)</f>
        <v/>
      </c>
      <c r="I7" s="268" t="str">
        <f>IF(SUM('Sept 2020 vs papier'!CY6:DG6)=0,"",'Sept 2020 vs papier'!DE6)</f>
        <v/>
      </c>
      <c r="J7" s="268" t="str">
        <f>IF(SUM('Sept 2020 vs papier'!CY6:DG6)=0,"",'Sept 2020 vs papier'!DF6)</f>
        <v/>
      </c>
      <c r="K7" s="268" t="str">
        <f>IF(SUM('Sept 2020 vs papier'!CY6:DG6)=0,"",'Sept 2020 vs papier'!DG6)</f>
        <v/>
      </c>
    </row>
    <row r="8" spans="1:11">
      <c r="A8" s="30" t="str">
        <f>IF(SUM('Sept 2020 vs papier'!CY7:DG7)=0,"",'Sept 2020 vs papier'!CV7)</f>
        <v/>
      </c>
      <c r="B8" s="30" t="str">
        <f>IF(SUM('Sept 2020 vs papier'!CY7:DG7)=0,"",'Sept 2020 vs papier'!CW7)</f>
        <v/>
      </c>
      <c r="C8" s="268" t="str">
        <f>IF(SUM('Sept 2020 vs papier'!CY7:DG7)=0,"",'Sept 2020 vs papier'!CY7)</f>
        <v/>
      </c>
      <c r="D8" s="268" t="str">
        <f>IF(SUM('Sept 2020 vs papier'!CY7:DG7)=0,"",'Sept 2020 vs papier'!CZ7)</f>
        <v/>
      </c>
      <c r="E8" s="268" t="str">
        <f>IF(SUM('Sept 2020 vs papier'!CY7:DG7)=0,"",'Sept 2020 vs papier'!DA7)</f>
        <v/>
      </c>
      <c r="F8" s="268" t="str">
        <f>IF(SUM('Sept 2020 vs papier'!CY7:DG7)=0,"",'Sept 2020 vs papier'!DB7)</f>
        <v/>
      </c>
      <c r="G8" s="268" t="str">
        <f>IF(SUM('Sept 2020 vs papier'!CY7:DG7)=0,"",'Sept 2020 vs papier'!DC7)</f>
        <v/>
      </c>
      <c r="H8" s="268" t="str">
        <f>IF(SUM('Sept 2020 vs papier'!CY7:DG7)=0,"",'Sept 2020 vs papier'!DD7)</f>
        <v/>
      </c>
      <c r="I8" s="268" t="str">
        <f>IF(SUM('Sept 2020 vs papier'!CY7:DG7)=0,"",'Sept 2020 vs papier'!DE7)</f>
        <v/>
      </c>
      <c r="J8" s="268" t="str">
        <f>IF(SUM('Sept 2020 vs papier'!CY7:DG7)=0,"",'Sept 2020 vs papier'!DF7)</f>
        <v/>
      </c>
      <c r="K8" s="268" t="str">
        <f>IF(SUM('Sept 2020 vs papier'!CY7:DG7)=0,"",'Sept 2020 vs papier'!DG7)</f>
        <v/>
      </c>
    </row>
    <row r="9" spans="1:11">
      <c r="A9" s="30" t="str">
        <f>IF(SUM('Sept 2020 vs papier'!CY8:DG8)=0,"",'Sept 2020 vs papier'!CV8)</f>
        <v/>
      </c>
      <c r="B9" s="30" t="str">
        <f>IF(SUM('Sept 2020 vs papier'!CY8:DG8)=0,"",'Sept 2020 vs papier'!CW8)</f>
        <v/>
      </c>
      <c r="C9" s="268" t="str">
        <f>IF(SUM('Sept 2020 vs papier'!CY8:DG8)=0,"",'Sept 2020 vs papier'!CY8)</f>
        <v/>
      </c>
      <c r="D9" s="268" t="str">
        <f>IF(SUM('Sept 2020 vs papier'!CY8:DG8)=0,"",'Sept 2020 vs papier'!CZ8)</f>
        <v/>
      </c>
      <c r="E9" s="268" t="str">
        <f>IF(SUM('Sept 2020 vs papier'!CY8:DG8)=0,"",'Sept 2020 vs papier'!DA8)</f>
        <v/>
      </c>
      <c r="F9" s="268" t="str">
        <f>IF(SUM('Sept 2020 vs papier'!CY8:DG8)=0,"",'Sept 2020 vs papier'!DB8)</f>
        <v/>
      </c>
      <c r="G9" s="268" t="str">
        <f>IF(SUM('Sept 2020 vs papier'!CY8:DG8)=0,"",'Sept 2020 vs papier'!DC8)</f>
        <v/>
      </c>
      <c r="H9" s="268" t="str">
        <f>IF(SUM('Sept 2020 vs papier'!CY8:DG8)=0,"",'Sept 2020 vs papier'!DD8)</f>
        <v/>
      </c>
      <c r="I9" s="268" t="str">
        <f>IF(SUM('Sept 2020 vs papier'!CY8:DG8)=0,"",'Sept 2020 vs papier'!DE8)</f>
        <v/>
      </c>
      <c r="J9" s="268" t="str">
        <f>IF(SUM('Sept 2020 vs papier'!CY8:DG8)=0,"",'Sept 2020 vs papier'!DF8)</f>
        <v/>
      </c>
      <c r="K9" s="268" t="str">
        <f>IF(SUM('Sept 2020 vs papier'!CY8:DG8)=0,"",'Sept 2020 vs papier'!DG8)</f>
        <v/>
      </c>
    </row>
    <row r="10" spans="1:11">
      <c r="A10" s="30" t="str">
        <f>IF(SUM('Sept 2020 vs papier'!CY9:DG9)=0,"",'Sept 2020 vs papier'!CV9)</f>
        <v/>
      </c>
      <c r="B10" s="30" t="str">
        <f>IF(SUM('Sept 2020 vs papier'!CY9:DG9)=0,"",'Sept 2020 vs papier'!CW9)</f>
        <v/>
      </c>
      <c r="C10" s="268" t="str">
        <f>IF(SUM('Sept 2020 vs papier'!CY9:DG9)=0,"",'Sept 2020 vs papier'!CY9)</f>
        <v/>
      </c>
      <c r="D10" s="268" t="str">
        <f>IF(SUM('Sept 2020 vs papier'!CY9:DG9)=0,"",'Sept 2020 vs papier'!CZ9)</f>
        <v/>
      </c>
      <c r="E10" s="268" t="str">
        <f>IF(SUM('Sept 2020 vs papier'!CY9:DG9)=0,"",'Sept 2020 vs papier'!DA9)</f>
        <v/>
      </c>
      <c r="F10" s="268" t="str">
        <f>IF(SUM('Sept 2020 vs papier'!CY9:DG9)=0,"",'Sept 2020 vs papier'!DB9)</f>
        <v/>
      </c>
      <c r="G10" s="268" t="str">
        <f>IF(SUM('Sept 2020 vs papier'!CY9:DG9)=0,"",'Sept 2020 vs papier'!DC9)</f>
        <v/>
      </c>
      <c r="H10" s="268" t="str">
        <f>IF(SUM('Sept 2020 vs papier'!CY9:DG9)=0,"",'Sept 2020 vs papier'!DD9)</f>
        <v/>
      </c>
      <c r="I10" s="268" t="str">
        <f>IF(SUM('Sept 2020 vs papier'!CY9:DG9)=0,"",'Sept 2020 vs papier'!DE9)</f>
        <v/>
      </c>
      <c r="J10" s="268" t="str">
        <f>IF(SUM('Sept 2020 vs papier'!CY9:DG9)=0,"",'Sept 2020 vs papier'!DF9)</f>
        <v/>
      </c>
      <c r="K10" s="268" t="str">
        <f>IF(SUM('Sept 2020 vs papier'!CY9:DG9)=0,"",'Sept 2020 vs papier'!DG9)</f>
        <v/>
      </c>
    </row>
    <row r="11" spans="1:11">
      <c r="A11" s="30" t="str">
        <f>IF(SUM('Sept 2020 vs papier'!CY10:DG10)=0,"",'Sept 2020 vs papier'!CV10)</f>
        <v/>
      </c>
      <c r="B11" s="30" t="str">
        <f>IF(SUM('Sept 2020 vs papier'!CY10:DG10)=0,"",'Sept 2020 vs papier'!CW10)</f>
        <v/>
      </c>
      <c r="C11" s="268" t="str">
        <f>IF(SUM('Sept 2020 vs papier'!CY10:DG10)=0,"",'Sept 2020 vs papier'!CY10)</f>
        <v/>
      </c>
      <c r="D11" s="268" t="str">
        <f>IF(SUM('Sept 2020 vs papier'!CY10:DG10)=0,"",'Sept 2020 vs papier'!CZ10)</f>
        <v/>
      </c>
      <c r="E11" s="268" t="str">
        <f>IF(SUM('Sept 2020 vs papier'!CY10:DG10)=0,"",'Sept 2020 vs papier'!DA10)</f>
        <v/>
      </c>
      <c r="F11" s="268" t="str">
        <f>IF(SUM('Sept 2020 vs papier'!CY10:DG10)=0,"",'Sept 2020 vs papier'!DB10)</f>
        <v/>
      </c>
      <c r="G11" s="268" t="str">
        <f>IF(SUM('Sept 2020 vs papier'!CY10:DG10)=0,"",'Sept 2020 vs papier'!DC10)</f>
        <v/>
      </c>
      <c r="H11" s="268" t="str">
        <f>IF(SUM('Sept 2020 vs papier'!CY10:DG10)=0,"",'Sept 2020 vs papier'!DD10)</f>
        <v/>
      </c>
      <c r="I11" s="268" t="str">
        <f>IF(SUM('Sept 2020 vs papier'!CY10:DG10)=0,"",'Sept 2020 vs papier'!DE10)</f>
        <v/>
      </c>
      <c r="J11" s="268" t="str">
        <f>IF(SUM('Sept 2020 vs papier'!CY10:DG10)=0,"",'Sept 2020 vs papier'!DF10)</f>
        <v/>
      </c>
      <c r="K11" s="268" t="str">
        <f>IF(SUM('Sept 2020 vs papier'!CY10:DG10)=0,"",'Sept 2020 vs papier'!DG10)</f>
        <v/>
      </c>
    </row>
    <row r="12" spans="1:11">
      <c r="A12" s="30" t="str">
        <f>IF(SUM('Sept 2020 vs papier'!CY11:DG11)=0,"",'Sept 2020 vs papier'!CV11)</f>
        <v/>
      </c>
      <c r="B12" s="30" t="str">
        <f>IF(SUM('Sept 2020 vs papier'!CY11:DG11)=0,"",'Sept 2020 vs papier'!CW11)</f>
        <v/>
      </c>
      <c r="C12" s="268" t="str">
        <f>IF(SUM('Sept 2020 vs papier'!CY11:DG11)=0,"",'Sept 2020 vs papier'!CY11)</f>
        <v/>
      </c>
      <c r="D12" s="268" t="str">
        <f>IF(SUM('Sept 2020 vs papier'!CY11:DG11)=0,"",'Sept 2020 vs papier'!CZ11)</f>
        <v/>
      </c>
      <c r="E12" s="268" t="str">
        <f>IF(SUM('Sept 2020 vs papier'!CY11:DG11)=0,"",'Sept 2020 vs papier'!DA11)</f>
        <v/>
      </c>
      <c r="F12" s="268" t="str">
        <f>IF(SUM('Sept 2020 vs papier'!CY11:DG11)=0,"",'Sept 2020 vs papier'!DB11)</f>
        <v/>
      </c>
      <c r="G12" s="268" t="str">
        <f>IF(SUM('Sept 2020 vs papier'!CY11:DG11)=0,"",'Sept 2020 vs papier'!DC11)</f>
        <v/>
      </c>
      <c r="H12" s="268" t="str">
        <f>IF(SUM('Sept 2020 vs papier'!CY11:DG11)=0,"",'Sept 2020 vs papier'!DD11)</f>
        <v/>
      </c>
      <c r="I12" s="268" t="str">
        <f>IF(SUM('Sept 2020 vs papier'!CY11:DG11)=0,"",'Sept 2020 vs papier'!DE11)</f>
        <v/>
      </c>
      <c r="J12" s="268" t="str">
        <f>IF(SUM('Sept 2020 vs papier'!CY11:DG11)=0,"",'Sept 2020 vs papier'!DF11)</f>
        <v/>
      </c>
      <c r="K12" s="268" t="str">
        <f>IF(SUM('Sept 2020 vs papier'!CY11:DG11)=0,"",'Sept 2020 vs papier'!DG11)</f>
        <v/>
      </c>
    </row>
    <row r="13" spans="1:11">
      <c r="A13" s="30" t="str">
        <f>IF(SUM('Sept 2020 vs papier'!CY12:DG12)=0,"",'Sept 2020 vs papier'!CV12)</f>
        <v/>
      </c>
      <c r="B13" s="30" t="str">
        <f>IF(SUM('Sept 2020 vs papier'!CY12:DG12)=0,"",'Sept 2020 vs papier'!CW12)</f>
        <v/>
      </c>
      <c r="C13" s="268" t="str">
        <f>IF(SUM('Sept 2020 vs papier'!CY12:DG12)=0,"",'Sept 2020 vs papier'!CY12)</f>
        <v/>
      </c>
      <c r="D13" s="268" t="str">
        <f>IF(SUM('Sept 2020 vs papier'!CY12:DG12)=0,"",'Sept 2020 vs papier'!CZ12)</f>
        <v/>
      </c>
      <c r="E13" s="268" t="str">
        <f>IF(SUM('Sept 2020 vs papier'!CY12:DG12)=0,"",'Sept 2020 vs papier'!DA12)</f>
        <v/>
      </c>
      <c r="F13" s="268" t="str">
        <f>IF(SUM('Sept 2020 vs papier'!CY12:DG12)=0,"",'Sept 2020 vs papier'!DB12)</f>
        <v/>
      </c>
      <c r="G13" s="268" t="str">
        <f>IF(SUM('Sept 2020 vs papier'!CY12:DG12)=0,"",'Sept 2020 vs papier'!DC12)</f>
        <v/>
      </c>
      <c r="H13" s="268" t="str">
        <f>IF(SUM('Sept 2020 vs papier'!CY12:DG12)=0,"",'Sept 2020 vs papier'!DD12)</f>
        <v/>
      </c>
      <c r="I13" s="268" t="str">
        <f>IF(SUM('Sept 2020 vs papier'!CY12:DG12)=0,"",'Sept 2020 vs papier'!DE12)</f>
        <v/>
      </c>
      <c r="J13" s="268" t="str">
        <f>IF(SUM('Sept 2020 vs papier'!CY12:DG12)=0,"",'Sept 2020 vs papier'!DF12)</f>
        <v/>
      </c>
      <c r="K13" s="268" t="str">
        <f>IF(SUM('Sept 2020 vs papier'!CY12:DG12)=0,"",'Sept 2020 vs papier'!DG12)</f>
        <v/>
      </c>
    </row>
    <row r="14" spans="1:11">
      <c r="A14" s="30" t="str">
        <f>IF(SUM('Sept 2020 vs papier'!CY13:DG13)=0,"",'Sept 2020 vs papier'!CV13)</f>
        <v/>
      </c>
      <c r="B14" s="30" t="str">
        <f>IF(SUM('Sept 2020 vs papier'!CY13:DG13)=0,"",'Sept 2020 vs papier'!CW13)</f>
        <v/>
      </c>
      <c r="C14" s="268" t="str">
        <f>IF(SUM('Sept 2020 vs papier'!CY13:DG13)=0,"",'Sept 2020 vs papier'!CY13)</f>
        <v/>
      </c>
      <c r="D14" s="268" t="str">
        <f>IF(SUM('Sept 2020 vs papier'!CY13:DG13)=0,"",'Sept 2020 vs papier'!CZ13)</f>
        <v/>
      </c>
      <c r="E14" s="268" t="str">
        <f>IF(SUM('Sept 2020 vs papier'!CY13:DG13)=0,"",'Sept 2020 vs papier'!DA13)</f>
        <v/>
      </c>
      <c r="F14" s="268" t="str">
        <f>IF(SUM('Sept 2020 vs papier'!CY13:DG13)=0,"",'Sept 2020 vs papier'!DB13)</f>
        <v/>
      </c>
      <c r="G14" s="268" t="str">
        <f>IF(SUM('Sept 2020 vs papier'!CY13:DG13)=0,"",'Sept 2020 vs papier'!DC13)</f>
        <v/>
      </c>
      <c r="H14" s="268" t="str">
        <f>IF(SUM('Sept 2020 vs papier'!CY13:DG13)=0,"",'Sept 2020 vs papier'!DD13)</f>
        <v/>
      </c>
      <c r="I14" s="268" t="str">
        <f>IF(SUM('Sept 2020 vs papier'!CY13:DG13)=0,"",'Sept 2020 vs papier'!DE13)</f>
        <v/>
      </c>
      <c r="J14" s="268" t="str">
        <f>IF(SUM('Sept 2020 vs papier'!CY13:DG13)=0,"",'Sept 2020 vs papier'!DF13)</f>
        <v/>
      </c>
      <c r="K14" s="268" t="str">
        <f>IF(SUM('Sept 2020 vs papier'!CY13:DG13)=0,"",'Sept 2020 vs papier'!DG13)</f>
        <v/>
      </c>
    </row>
    <row r="15" spans="1:11">
      <c r="A15" s="30" t="str">
        <f>IF(SUM('Sept 2020 vs papier'!CY14:DG14)=0,"",'Sept 2020 vs papier'!CV14)</f>
        <v/>
      </c>
      <c r="B15" s="30" t="str">
        <f>IF(SUM('Sept 2020 vs papier'!CY14:DG14)=0,"",'Sept 2020 vs papier'!CW14)</f>
        <v/>
      </c>
      <c r="C15" s="268" t="str">
        <f>IF(SUM('Sept 2020 vs papier'!CY14:DG14)=0,"",'Sept 2020 vs papier'!CY14)</f>
        <v/>
      </c>
      <c r="D15" s="268" t="str">
        <f>IF(SUM('Sept 2020 vs papier'!CY14:DG14)=0,"",'Sept 2020 vs papier'!CZ14)</f>
        <v/>
      </c>
      <c r="E15" s="268" t="str">
        <f>IF(SUM('Sept 2020 vs papier'!CY14:DG14)=0,"",'Sept 2020 vs papier'!DA14)</f>
        <v/>
      </c>
      <c r="F15" s="268" t="str">
        <f>IF(SUM('Sept 2020 vs papier'!CY14:DG14)=0,"",'Sept 2020 vs papier'!DB14)</f>
        <v/>
      </c>
      <c r="G15" s="268" t="str">
        <f>IF(SUM('Sept 2020 vs papier'!CY14:DG14)=0,"",'Sept 2020 vs papier'!DC14)</f>
        <v/>
      </c>
      <c r="H15" s="268" t="str">
        <f>IF(SUM('Sept 2020 vs papier'!CY14:DG14)=0,"",'Sept 2020 vs papier'!DD14)</f>
        <v/>
      </c>
      <c r="I15" s="268" t="str">
        <f>IF(SUM('Sept 2020 vs papier'!CY14:DG14)=0,"",'Sept 2020 vs papier'!DE14)</f>
        <v/>
      </c>
      <c r="J15" s="268" t="str">
        <f>IF(SUM('Sept 2020 vs papier'!CY14:DG14)=0,"",'Sept 2020 vs papier'!DF14)</f>
        <v/>
      </c>
      <c r="K15" s="268" t="str">
        <f>IF(SUM('Sept 2020 vs papier'!CY14:DG14)=0,"",'Sept 2020 vs papier'!DG14)</f>
        <v/>
      </c>
    </row>
    <row r="16" spans="1:11">
      <c r="A16" s="30" t="str">
        <f>IF(SUM('Sept 2020 vs papier'!CY15:DG15)=0,"",'Sept 2020 vs papier'!CV15)</f>
        <v/>
      </c>
      <c r="B16" s="30" t="str">
        <f>IF(SUM('Sept 2020 vs papier'!CY15:DG15)=0,"",'Sept 2020 vs papier'!CW15)</f>
        <v/>
      </c>
      <c r="C16" s="268" t="str">
        <f>IF(SUM('Sept 2020 vs papier'!CY15:DG15)=0,"",'Sept 2020 vs papier'!CY15)</f>
        <v/>
      </c>
      <c r="D16" s="268" t="str">
        <f>IF(SUM('Sept 2020 vs papier'!CY15:DG15)=0,"",'Sept 2020 vs papier'!CZ15)</f>
        <v/>
      </c>
      <c r="E16" s="268" t="str">
        <f>IF(SUM('Sept 2020 vs papier'!CY15:DG15)=0,"",'Sept 2020 vs papier'!DA15)</f>
        <v/>
      </c>
      <c r="F16" s="268" t="str">
        <f>IF(SUM('Sept 2020 vs papier'!CY15:DG15)=0,"",'Sept 2020 vs papier'!DB15)</f>
        <v/>
      </c>
      <c r="G16" s="268" t="str">
        <f>IF(SUM('Sept 2020 vs papier'!CY15:DG15)=0,"",'Sept 2020 vs papier'!DC15)</f>
        <v/>
      </c>
      <c r="H16" s="268" t="str">
        <f>IF(SUM('Sept 2020 vs papier'!CY15:DG15)=0,"",'Sept 2020 vs papier'!DD15)</f>
        <v/>
      </c>
      <c r="I16" s="268" t="str">
        <f>IF(SUM('Sept 2020 vs papier'!CY15:DG15)=0,"",'Sept 2020 vs papier'!DE15)</f>
        <v/>
      </c>
      <c r="J16" s="268" t="str">
        <f>IF(SUM('Sept 2020 vs papier'!CY15:DG15)=0,"",'Sept 2020 vs papier'!DF15)</f>
        <v/>
      </c>
      <c r="K16" s="268" t="str">
        <f>IF(SUM('Sept 2020 vs papier'!CY15:DG15)=0,"",'Sept 2020 vs papier'!DG15)</f>
        <v/>
      </c>
    </row>
    <row r="17" spans="1:11">
      <c r="A17" s="30" t="str">
        <f>IF(SUM('Sept 2020 vs papier'!CY16:DG16)=0,"",'Sept 2020 vs papier'!CV16)</f>
        <v/>
      </c>
      <c r="B17" s="30" t="str">
        <f>IF(SUM('Sept 2020 vs papier'!CY16:DG16)=0,"",'Sept 2020 vs papier'!CW16)</f>
        <v/>
      </c>
      <c r="C17" s="268" t="str">
        <f>IF(SUM('Sept 2020 vs papier'!CY16:DG16)=0,"",'Sept 2020 vs papier'!CY16)</f>
        <v/>
      </c>
      <c r="D17" s="268" t="str">
        <f>IF(SUM('Sept 2020 vs papier'!CY16:DG16)=0,"",'Sept 2020 vs papier'!CZ16)</f>
        <v/>
      </c>
      <c r="E17" s="268" t="str">
        <f>IF(SUM('Sept 2020 vs papier'!CY16:DG16)=0,"",'Sept 2020 vs papier'!DA16)</f>
        <v/>
      </c>
      <c r="F17" s="268" t="str">
        <f>IF(SUM('Sept 2020 vs papier'!CY16:DG16)=0,"",'Sept 2020 vs papier'!DB16)</f>
        <v/>
      </c>
      <c r="G17" s="268" t="str">
        <f>IF(SUM('Sept 2020 vs papier'!CY16:DG16)=0,"",'Sept 2020 vs papier'!DC16)</f>
        <v/>
      </c>
      <c r="H17" s="268" t="str">
        <f>IF(SUM('Sept 2020 vs papier'!CY16:DG16)=0,"",'Sept 2020 vs papier'!DD16)</f>
        <v/>
      </c>
      <c r="I17" s="268" t="str">
        <f>IF(SUM('Sept 2020 vs papier'!CY16:DG16)=0,"",'Sept 2020 vs papier'!DE16)</f>
        <v/>
      </c>
      <c r="J17" s="268" t="str">
        <f>IF(SUM('Sept 2020 vs papier'!CY16:DG16)=0,"",'Sept 2020 vs papier'!DF16)</f>
        <v/>
      </c>
      <c r="K17" s="268" t="str">
        <f>IF(SUM('Sept 2020 vs papier'!CY16:DG16)=0,"",'Sept 2020 vs papier'!DG16)</f>
        <v/>
      </c>
    </row>
    <row r="18" spans="1:11">
      <c r="A18" s="30" t="str">
        <f>IF(SUM('Sept 2020 vs papier'!CY17:DG17)=0,"",'Sept 2020 vs papier'!CV17)</f>
        <v/>
      </c>
      <c r="B18" s="30" t="str">
        <f>IF(SUM('Sept 2020 vs papier'!CY17:DG17)=0,"",'Sept 2020 vs papier'!CW17)</f>
        <v/>
      </c>
      <c r="C18" s="268" t="str">
        <f>IF(SUM('Sept 2020 vs papier'!CY17:DG17)=0,"",'Sept 2020 vs papier'!CY17)</f>
        <v/>
      </c>
      <c r="D18" s="268" t="str">
        <f>IF(SUM('Sept 2020 vs papier'!CY17:DG17)=0,"",'Sept 2020 vs papier'!CZ17)</f>
        <v/>
      </c>
      <c r="E18" s="268" t="str">
        <f>IF(SUM('Sept 2020 vs papier'!CY17:DG17)=0,"",'Sept 2020 vs papier'!DA17)</f>
        <v/>
      </c>
      <c r="F18" s="268" t="str">
        <f>IF(SUM('Sept 2020 vs papier'!CY17:DG17)=0,"",'Sept 2020 vs papier'!DB17)</f>
        <v/>
      </c>
      <c r="G18" s="268" t="str">
        <f>IF(SUM('Sept 2020 vs papier'!CY17:DG17)=0,"",'Sept 2020 vs papier'!DC17)</f>
        <v/>
      </c>
      <c r="H18" s="268" t="str">
        <f>IF(SUM('Sept 2020 vs papier'!CY17:DG17)=0,"",'Sept 2020 vs papier'!DD17)</f>
        <v/>
      </c>
      <c r="I18" s="268" t="str">
        <f>IF(SUM('Sept 2020 vs papier'!CY17:DG17)=0,"",'Sept 2020 vs papier'!DE17)</f>
        <v/>
      </c>
      <c r="J18" s="268" t="str">
        <f>IF(SUM('Sept 2020 vs papier'!CY17:DG17)=0,"",'Sept 2020 vs papier'!DF17)</f>
        <v/>
      </c>
      <c r="K18" s="268" t="str">
        <f>IF(SUM('Sept 2020 vs papier'!CY17:DG17)=0,"",'Sept 2020 vs papier'!DG17)</f>
        <v/>
      </c>
    </row>
    <row r="19" spans="1:11">
      <c r="A19" s="30" t="str">
        <f>IF(SUM('Sept 2020 vs papier'!CY18:DG18)=0,"",'Sept 2020 vs papier'!CV18)</f>
        <v/>
      </c>
      <c r="B19" s="30" t="str">
        <f>IF(SUM('Sept 2020 vs papier'!CY18:DG18)=0,"",'Sept 2020 vs papier'!CW18)</f>
        <v/>
      </c>
      <c r="C19" s="268" t="str">
        <f>IF(SUM('Sept 2020 vs papier'!CY18:DG18)=0,"",'Sept 2020 vs papier'!CY18)</f>
        <v/>
      </c>
      <c r="D19" s="268" t="str">
        <f>IF(SUM('Sept 2020 vs papier'!CY18:DG18)=0,"",'Sept 2020 vs papier'!CZ18)</f>
        <v/>
      </c>
      <c r="E19" s="268" t="str">
        <f>IF(SUM('Sept 2020 vs papier'!CY18:DG18)=0,"",'Sept 2020 vs papier'!DA18)</f>
        <v/>
      </c>
      <c r="F19" s="268" t="str">
        <f>IF(SUM('Sept 2020 vs papier'!CY18:DG18)=0,"",'Sept 2020 vs papier'!DB18)</f>
        <v/>
      </c>
      <c r="G19" s="268" t="str">
        <f>IF(SUM('Sept 2020 vs papier'!CY18:DG18)=0,"",'Sept 2020 vs papier'!DC18)</f>
        <v/>
      </c>
      <c r="H19" s="268" t="str">
        <f>IF(SUM('Sept 2020 vs papier'!CY18:DG18)=0,"",'Sept 2020 vs papier'!DD18)</f>
        <v/>
      </c>
      <c r="I19" s="268" t="str">
        <f>IF(SUM('Sept 2020 vs papier'!CY18:DG18)=0,"",'Sept 2020 vs papier'!DE18)</f>
        <v/>
      </c>
      <c r="J19" s="268" t="str">
        <f>IF(SUM('Sept 2020 vs papier'!CY18:DG18)=0,"",'Sept 2020 vs papier'!DF18)</f>
        <v/>
      </c>
      <c r="K19" s="268" t="str">
        <f>IF(SUM('Sept 2020 vs papier'!CY18:DG18)=0,"",'Sept 2020 vs papier'!DG18)</f>
        <v/>
      </c>
    </row>
    <row r="20" spans="1:11">
      <c r="A20" s="30" t="str">
        <f>IF(SUM('Sept 2020 vs papier'!CY19:DG19)=0,"",'Sept 2020 vs papier'!CV19)</f>
        <v/>
      </c>
      <c r="B20" s="30" t="str">
        <f>IF(SUM('Sept 2020 vs papier'!CY19:DG19)=0,"",'Sept 2020 vs papier'!CW19)</f>
        <v/>
      </c>
      <c r="C20" s="268" t="str">
        <f>IF(SUM('Sept 2020 vs papier'!CY19:DG19)=0,"",'Sept 2020 vs papier'!CY19)</f>
        <v/>
      </c>
      <c r="D20" s="268" t="str">
        <f>IF(SUM('Sept 2020 vs papier'!CY19:DG19)=0,"",'Sept 2020 vs papier'!CZ19)</f>
        <v/>
      </c>
      <c r="E20" s="268" t="str">
        <f>IF(SUM('Sept 2020 vs papier'!CY19:DG19)=0,"",'Sept 2020 vs papier'!DA19)</f>
        <v/>
      </c>
      <c r="F20" s="268" t="str">
        <f>IF(SUM('Sept 2020 vs papier'!CY19:DG19)=0,"",'Sept 2020 vs papier'!DB19)</f>
        <v/>
      </c>
      <c r="G20" s="268" t="str">
        <f>IF(SUM('Sept 2020 vs papier'!CY19:DG19)=0,"",'Sept 2020 vs papier'!DC19)</f>
        <v/>
      </c>
      <c r="H20" s="268" t="str">
        <f>IF(SUM('Sept 2020 vs papier'!CY19:DG19)=0,"",'Sept 2020 vs papier'!DD19)</f>
        <v/>
      </c>
      <c r="I20" s="268" t="str">
        <f>IF(SUM('Sept 2020 vs papier'!CY19:DG19)=0,"",'Sept 2020 vs papier'!DE19)</f>
        <v/>
      </c>
      <c r="J20" s="268" t="str">
        <f>IF(SUM('Sept 2020 vs papier'!CY19:DG19)=0,"",'Sept 2020 vs papier'!DF19)</f>
        <v/>
      </c>
      <c r="K20" s="268" t="str">
        <f>IF(SUM('Sept 2020 vs papier'!CY19:DG19)=0,"",'Sept 2020 vs papier'!DG19)</f>
        <v/>
      </c>
    </row>
    <row r="21" spans="1:11">
      <c r="A21" s="30" t="str">
        <f>IF(SUM('Sept 2020 vs papier'!CY20:DG20)=0,"",'Sept 2020 vs papier'!CV20)</f>
        <v/>
      </c>
      <c r="B21" s="30" t="str">
        <f>IF(SUM('Sept 2020 vs papier'!CY20:DG20)=0,"",'Sept 2020 vs papier'!CW20)</f>
        <v/>
      </c>
      <c r="C21" s="268" t="str">
        <f>IF(SUM('Sept 2020 vs papier'!CY20:DG20)=0,"",'Sept 2020 vs papier'!CY20)</f>
        <v/>
      </c>
      <c r="D21" s="268" t="str">
        <f>IF(SUM('Sept 2020 vs papier'!CY20:DG20)=0,"",'Sept 2020 vs papier'!CZ20)</f>
        <v/>
      </c>
      <c r="E21" s="268" t="str">
        <f>IF(SUM('Sept 2020 vs papier'!CY20:DG20)=0,"",'Sept 2020 vs papier'!DA20)</f>
        <v/>
      </c>
      <c r="F21" s="268" t="str">
        <f>IF(SUM('Sept 2020 vs papier'!CY20:DG20)=0,"",'Sept 2020 vs papier'!DB20)</f>
        <v/>
      </c>
      <c r="G21" s="268" t="str">
        <f>IF(SUM('Sept 2020 vs papier'!CY20:DG20)=0,"",'Sept 2020 vs papier'!DC20)</f>
        <v/>
      </c>
      <c r="H21" s="268" t="str">
        <f>IF(SUM('Sept 2020 vs papier'!CY20:DG20)=0,"",'Sept 2020 vs papier'!DD20)</f>
        <v/>
      </c>
      <c r="I21" s="268" t="str">
        <f>IF(SUM('Sept 2020 vs papier'!CY20:DG20)=0,"",'Sept 2020 vs papier'!DE20)</f>
        <v/>
      </c>
      <c r="J21" s="268" t="str">
        <f>IF(SUM('Sept 2020 vs papier'!CY20:DG20)=0,"",'Sept 2020 vs papier'!DF20)</f>
        <v/>
      </c>
      <c r="K21" s="268" t="str">
        <f>IF(SUM('Sept 2020 vs papier'!CY20:DG20)=0,"",'Sept 2020 vs papier'!DG20)</f>
        <v/>
      </c>
    </row>
    <row r="22" spans="1:11">
      <c r="A22" s="30" t="str">
        <f>IF(SUM('Sept 2020 vs papier'!CY21:DG21)=0,"",'Sept 2020 vs papier'!CV21)</f>
        <v/>
      </c>
      <c r="B22" s="30" t="str">
        <f>IF(SUM('Sept 2020 vs papier'!CY21:DG21)=0,"",'Sept 2020 vs papier'!CW21)</f>
        <v/>
      </c>
      <c r="C22" s="268" t="str">
        <f>IF(SUM('Sept 2020 vs papier'!CY21:DG21)=0,"",'Sept 2020 vs papier'!CY21)</f>
        <v/>
      </c>
      <c r="D22" s="268" t="str">
        <f>IF(SUM('Sept 2020 vs papier'!CY21:DG21)=0,"",'Sept 2020 vs papier'!CZ21)</f>
        <v/>
      </c>
      <c r="E22" s="268" t="str">
        <f>IF(SUM('Sept 2020 vs papier'!CY21:DG21)=0,"",'Sept 2020 vs papier'!DA21)</f>
        <v/>
      </c>
      <c r="F22" s="268" t="str">
        <f>IF(SUM('Sept 2020 vs papier'!CY21:DG21)=0,"",'Sept 2020 vs papier'!DB21)</f>
        <v/>
      </c>
      <c r="G22" s="268" t="str">
        <f>IF(SUM('Sept 2020 vs papier'!CY21:DG21)=0,"",'Sept 2020 vs papier'!DC21)</f>
        <v/>
      </c>
      <c r="H22" s="268" t="str">
        <f>IF(SUM('Sept 2020 vs papier'!CY21:DG21)=0,"",'Sept 2020 vs papier'!DD21)</f>
        <v/>
      </c>
      <c r="I22" s="268" t="str">
        <f>IF(SUM('Sept 2020 vs papier'!CY21:DG21)=0,"",'Sept 2020 vs papier'!DE21)</f>
        <v/>
      </c>
      <c r="J22" s="268" t="str">
        <f>IF(SUM('Sept 2020 vs papier'!CY21:DG21)=0,"",'Sept 2020 vs papier'!DF21)</f>
        <v/>
      </c>
      <c r="K22" s="268" t="str">
        <f>IF(SUM('Sept 2020 vs papier'!CY21:DG21)=0,"",'Sept 2020 vs papier'!DG21)</f>
        <v/>
      </c>
    </row>
    <row r="23" spans="1:11">
      <c r="A23" s="30" t="str">
        <f>IF(SUM('Sept 2020 vs papier'!CY22:DG22)=0,"",'Sept 2020 vs papier'!CV22)</f>
        <v/>
      </c>
      <c r="B23" s="30" t="str">
        <f>IF(SUM('Sept 2020 vs papier'!CY22:DG22)=0,"",'Sept 2020 vs papier'!CW22)</f>
        <v/>
      </c>
      <c r="C23" s="268" t="str">
        <f>IF(SUM('Sept 2020 vs papier'!CY22:DG22)=0,"",'Sept 2020 vs papier'!CY22)</f>
        <v/>
      </c>
      <c r="D23" s="268" t="str">
        <f>IF(SUM('Sept 2020 vs papier'!CY22:DG22)=0,"",'Sept 2020 vs papier'!CZ22)</f>
        <v/>
      </c>
      <c r="E23" s="268" t="str">
        <f>IF(SUM('Sept 2020 vs papier'!CY22:DG22)=0,"",'Sept 2020 vs papier'!DA22)</f>
        <v/>
      </c>
      <c r="F23" s="268" t="str">
        <f>IF(SUM('Sept 2020 vs papier'!CY22:DG22)=0,"",'Sept 2020 vs papier'!DB22)</f>
        <v/>
      </c>
      <c r="G23" s="268" t="str">
        <f>IF(SUM('Sept 2020 vs papier'!CY22:DG22)=0,"",'Sept 2020 vs papier'!DC22)</f>
        <v/>
      </c>
      <c r="H23" s="268" t="str">
        <f>IF(SUM('Sept 2020 vs papier'!CY22:DG22)=0,"",'Sept 2020 vs papier'!DD22)</f>
        <v/>
      </c>
      <c r="I23" s="268" t="str">
        <f>IF(SUM('Sept 2020 vs papier'!CY22:DG22)=0,"",'Sept 2020 vs papier'!DE22)</f>
        <v/>
      </c>
      <c r="J23" s="268" t="str">
        <f>IF(SUM('Sept 2020 vs papier'!CY22:DG22)=0,"",'Sept 2020 vs papier'!DF22)</f>
        <v/>
      </c>
      <c r="K23" s="268" t="str">
        <f>IF(SUM('Sept 2020 vs papier'!CY22:DG22)=0,"",'Sept 2020 vs papier'!DG22)</f>
        <v/>
      </c>
    </row>
    <row r="24" spans="1:11">
      <c r="A24" s="30" t="str">
        <f>IF(SUM('Sept 2020 vs papier'!CY23:DG23)=0,"",'Sept 2020 vs papier'!CV23)</f>
        <v/>
      </c>
      <c r="B24" s="30" t="str">
        <f>IF(SUM('Sept 2020 vs papier'!CY23:DG23)=0,"",'Sept 2020 vs papier'!CW23)</f>
        <v/>
      </c>
      <c r="C24" s="268" t="str">
        <f>IF(SUM('Sept 2020 vs papier'!CY23:DG23)=0,"",'Sept 2020 vs papier'!CY23)</f>
        <v/>
      </c>
      <c r="D24" s="268" t="str">
        <f>IF(SUM('Sept 2020 vs papier'!CY23:DG23)=0,"",'Sept 2020 vs papier'!CZ23)</f>
        <v/>
      </c>
      <c r="E24" s="268" t="str">
        <f>IF(SUM('Sept 2020 vs papier'!CY23:DG23)=0,"",'Sept 2020 vs papier'!DA23)</f>
        <v/>
      </c>
      <c r="F24" s="268" t="str">
        <f>IF(SUM('Sept 2020 vs papier'!CY23:DG23)=0,"",'Sept 2020 vs papier'!DB23)</f>
        <v/>
      </c>
      <c r="G24" s="268" t="str">
        <f>IF(SUM('Sept 2020 vs papier'!CY23:DG23)=0,"",'Sept 2020 vs papier'!DC23)</f>
        <v/>
      </c>
      <c r="H24" s="268" t="str">
        <f>IF(SUM('Sept 2020 vs papier'!CY23:DG23)=0,"",'Sept 2020 vs papier'!DD23)</f>
        <v/>
      </c>
      <c r="I24" s="268" t="str">
        <f>IF(SUM('Sept 2020 vs papier'!CY23:DG23)=0,"",'Sept 2020 vs papier'!DE23)</f>
        <v/>
      </c>
      <c r="J24" s="268" t="str">
        <f>IF(SUM('Sept 2020 vs papier'!CY23:DG23)=0,"",'Sept 2020 vs papier'!DF23)</f>
        <v/>
      </c>
      <c r="K24" s="268" t="str">
        <f>IF(SUM('Sept 2020 vs papier'!CY23:DG23)=0,"",'Sept 2020 vs papier'!DG23)</f>
        <v/>
      </c>
    </row>
    <row r="25" spans="1:11">
      <c r="A25" s="30" t="str">
        <f>IF(SUM('Sept 2020 vs papier'!CY24:DG24)=0,"",'Sept 2020 vs papier'!CV24)</f>
        <v/>
      </c>
      <c r="B25" s="30" t="str">
        <f>IF(SUM('Sept 2020 vs papier'!CY24:DG24)=0,"",'Sept 2020 vs papier'!CW24)</f>
        <v/>
      </c>
      <c r="C25" s="268" t="str">
        <f>IF(SUM('Sept 2020 vs papier'!CY24:DG24)=0,"",'Sept 2020 vs papier'!CY24)</f>
        <v/>
      </c>
      <c r="D25" s="268" t="str">
        <f>IF(SUM('Sept 2020 vs papier'!CY24:DG24)=0,"",'Sept 2020 vs papier'!CZ24)</f>
        <v/>
      </c>
      <c r="E25" s="268" t="str">
        <f>IF(SUM('Sept 2020 vs papier'!CY24:DG24)=0,"",'Sept 2020 vs papier'!DA24)</f>
        <v/>
      </c>
      <c r="F25" s="268" t="str">
        <f>IF(SUM('Sept 2020 vs papier'!CY24:DG24)=0,"",'Sept 2020 vs papier'!DB24)</f>
        <v/>
      </c>
      <c r="G25" s="268" t="str">
        <f>IF(SUM('Sept 2020 vs papier'!CY24:DG24)=0,"",'Sept 2020 vs papier'!DC24)</f>
        <v/>
      </c>
      <c r="H25" s="268" t="str">
        <f>IF(SUM('Sept 2020 vs papier'!CY24:DG24)=0,"",'Sept 2020 vs papier'!DD24)</f>
        <v/>
      </c>
      <c r="I25" s="268" t="str">
        <f>IF(SUM('Sept 2020 vs papier'!CY24:DG24)=0,"",'Sept 2020 vs papier'!DE24)</f>
        <v/>
      </c>
      <c r="J25" s="268" t="str">
        <f>IF(SUM('Sept 2020 vs papier'!CY24:DG24)=0,"",'Sept 2020 vs papier'!DF24)</f>
        <v/>
      </c>
      <c r="K25" s="268" t="str">
        <f>IF(SUM('Sept 2020 vs papier'!CY24:DG24)=0,"",'Sept 2020 vs papier'!DG24)</f>
        <v/>
      </c>
    </row>
    <row r="26" spans="1:11">
      <c r="A26" s="30" t="str">
        <f>IF(SUM('Sept 2020 vs papier'!CY25:DG25)=0,"",'Sept 2020 vs papier'!CV25)</f>
        <v/>
      </c>
      <c r="B26" s="30" t="str">
        <f>IF(SUM('Sept 2020 vs papier'!CY25:DG25)=0,"",'Sept 2020 vs papier'!CW25)</f>
        <v/>
      </c>
      <c r="C26" s="268" t="str">
        <f>IF(SUM('Sept 2020 vs papier'!CY25:DG25)=0,"",'Sept 2020 vs papier'!CY25)</f>
        <v/>
      </c>
      <c r="D26" s="268" t="str">
        <f>IF(SUM('Sept 2020 vs papier'!CY25:DG25)=0,"",'Sept 2020 vs papier'!CZ25)</f>
        <v/>
      </c>
      <c r="E26" s="268" t="str">
        <f>IF(SUM('Sept 2020 vs papier'!CY25:DG25)=0,"",'Sept 2020 vs papier'!DA25)</f>
        <v/>
      </c>
      <c r="F26" s="268" t="str">
        <f>IF(SUM('Sept 2020 vs papier'!CY25:DG25)=0,"",'Sept 2020 vs papier'!DB25)</f>
        <v/>
      </c>
      <c r="G26" s="268" t="str">
        <f>IF(SUM('Sept 2020 vs papier'!CY25:DG25)=0,"",'Sept 2020 vs papier'!DC25)</f>
        <v/>
      </c>
      <c r="H26" s="268" t="str">
        <f>IF(SUM('Sept 2020 vs papier'!CY25:DG25)=0,"",'Sept 2020 vs papier'!DD25)</f>
        <v/>
      </c>
      <c r="I26" s="268" t="str">
        <f>IF(SUM('Sept 2020 vs papier'!CY25:DG25)=0,"",'Sept 2020 vs papier'!DE25)</f>
        <v/>
      </c>
      <c r="J26" s="268" t="str">
        <f>IF(SUM('Sept 2020 vs papier'!CY25:DG25)=0,"",'Sept 2020 vs papier'!DF25)</f>
        <v/>
      </c>
      <c r="K26" s="268" t="str">
        <f>IF(SUM('Sept 2020 vs papier'!CY25:DG25)=0,"",'Sept 2020 vs papier'!DG25)</f>
        <v/>
      </c>
    </row>
    <row r="27" spans="1:11">
      <c r="A27" s="30" t="str">
        <f>IF(SUM('Sept 2020 vs papier'!CY26:DG26)=0,"",'Sept 2020 vs papier'!CV26)</f>
        <v/>
      </c>
      <c r="B27" s="30" t="str">
        <f>IF(SUM('Sept 2020 vs papier'!CY26:DG26)=0,"",'Sept 2020 vs papier'!CW26)</f>
        <v/>
      </c>
      <c r="C27" s="268" t="str">
        <f>IF(SUM('Sept 2020 vs papier'!CY26:DG26)=0,"",'Sept 2020 vs papier'!CY26)</f>
        <v/>
      </c>
      <c r="D27" s="268" t="str">
        <f>IF(SUM('Sept 2020 vs papier'!CY26:DG26)=0,"",'Sept 2020 vs papier'!CZ26)</f>
        <v/>
      </c>
      <c r="E27" s="268" t="str">
        <f>IF(SUM('Sept 2020 vs papier'!CY26:DG26)=0,"",'Sept 2020 vs papier'!DA26)</f>
        <v/>
      </c>
      <c r="F27" s="268" t="str">
        <f>IF(SUM('Sept 2020 vs papier'!CY26:DG26)=0,"",'Sept 2020 vs papier'!DB26)</f>
        <v/>
      </c>
      <c r="G27" s="268" t="str">
        <f>IF(SUM('Sept 2020 vs papier'!CY26:DG26)=0,"",'Sept 2020 vs papier'!DC26)</f>
        <v/>
      </c>
      <c r="H27" s="268" t="str">
        <f>IF(SUM('Sept 2020 vs papier'!CY26:DG26)=0,"",'Sept 2020 vs papier'!DD26)</f>
        <v/>
      </c>
      <c r="I27" s="268" t="str">
        <f>IF(SUM('Sept 2020 vs papier'!CY26:DG26)=0,"",'Sept 2020 vs papier'!DE26)</f>
        <v/>
      </c>
      <c r="J27" s="268" t="str">
        <f>IF(SUM('Sept 2020 vs papier'!CY26:DG26)=0,"",'Sept 2020 vs papier'!DF26)</f>
        <v/>
      </c>
      <c r="K27" s="268" t="str">
        <f>IF(SUM('Sept 2020 vs papier'!CY26:DG26)=0,"",'Sept 2020 vs papier'!DG26)</f>
        <v/>
      </c>
    </row>
    <row r="28" spans="1:11">
      <c r="A28" s="30" t="str">
        <f>IF(SUM('Sept 2020 vs papier'!CY27:DG27)=0,"",'Sept 2020 vs papier'!CV27)</f>
        <v/>
      </c>
      <c r="B28" s="30" t="str">
        <f>IF(SUM('Sept 2020 vs papier'!CY27:DG27)=0,"",'Sept 2020 vs papier'!CW27)</f>
        <v/>
      </c>
      <c r="C28" s="268" t="str">
        <f>IF(SUM('Sept 2020 vs papier'!CY27:DG27)=0,"",'Sept 2020 vs papier'!CY27)</f>
        <v/>
      </c>
      <c r="D28" s="268" t="str">
        <f>IF(SUM('Sept 2020 vs papier'!CY27:DG27)=0,"",'Sept 2020 vs papier'!CZ27)</f>
        <v/>
      </c>
      <c r="E28" s="268" t="str">
        <f>IF(SUM('Sept 2020 vs papier'!CY27:DG27)=0,"",'Sept 2020 vs papier'!DA27)</f>
        <v/>
      </c>
      <c r="F28" s="268" t="str">
        <f>IF(SUM('Sept 2020 vs papier'!CY27:DG27)=0,"",'Sept 2020 vs papier'!DB27)</f>
        <v/>
      </c>
      <c r="G28" s="268" t="str">
        <f>IF(SUM('Sept 2020 vs papier'!CY27:DG27)=0,"",'Sept 2020 vs papier'!DC27)</f>
        <v/>
      </c>
      <c r="H28" s="268" t="str">
        <f>IF(SUM('Sept 2020 vs papier'!CY27:DG27)=0,"",'Sept 2020 vs papier'!DD27)</f>
        <v/>
      </c>
      <c r="I28" s="268" t="str">
        <f>IF(SUM('Sept 2020 vs papier'!CY27:DG27)=0,"",'Sept 2020 vs papier'!DE27)</f>
        <v/>
      </c>
      <c r="J28" s="268" t="str">
        <f>IF(SUM('Sept 2020 vs papier'!CY27:DG27)=0,"",'Sept 2020 vs papier'!DF27)</f>
        <v/>
      </c>
      <c r="K28" s="268" t="str">
        <f>IF(SUM('Sept 2020 vs papier'!CY27:DG27)=0,"",'Sept 2020 vs papier'!DG27)</f>
        <v/>
      </c>
    </row>
    <row r="29" spans="1:11">
      <c r="A29" s="30" t="str">
        <f>IF(SUM('Sept 2020 vs papier'!CY28:DG28)=0,"",'Sept 2020 vs papier'!CV28)</f>
        <v/>
      </c>
      <c r="B29" s="30" t="str">
        <f>IF(SUM('Sept 2020 vs papier'!CY28:DG28)=0,"",'Sept 2020 vs papier'!CW28)</f>
        <v/>
      </c>
      <c r="C29" s="268" t="str">
        <f>IF(SUM('Sept 2020 vs papier'!CY28:DG28)=0,"",'Sept 2020 vs papier'!CY28)</f>
        <v/>
      </c>
      <c r="D29" s="268" t="str">
        <f>IF(SUM('Sept 2020 vs papier'!CY28:DG28)=0,"",'Sept 2020 vs papier'!CZ28)</f>
        <v/>
      </c>
      <c r="E29" s="268" t="str">
        <f>IF(SUM('Sept 2020 vs papier'!CY28:DG28)=0,"",'Sept 2020 vs papier'!DA28)</f>
        <v/>
      </c>
      <c r="F29" s="268" t="str">
        <f>IF(SUM('Sept 2020 vs papier'!CY28:DG28)=0,"",'Sept 2020 vs papier'!DB28)</f>
        <v/>
      </c>
      <c r="G29" s="268" t="str">
        <f>IF(SUM('Sept 2020 vs papier'!CY28:DG28)=0,"",'Sept 2020 vs papier'!DC28)</f>
        <v/>
      </c>
      <c r="H29" s="268" t="str">
        <f>IF(SUM('Sept 2020 vs papier'!CY28:DG28)=0,"",'Sept 2020 vs papier'!DD28)</f>
        <v/>
      </c>
      <c r="I29" s="268" t="str">
        <f>IF(SUM('Sept 2020 vs papier'!CY28:DG28)=0,"",'Sept 2020 vs papier'!DE28)</f>
        <v/>
      </c>
      <c r="J29" s="268" t="str">
        <f>IF(SUM('Sept 2020 vs papier'!CY28:DG28)=0,"",'Sept 2020 vs papier'!DF28)</f>
        <v/>
      </c>
      <c r="K29" s="268" t="str">
        <f>IF(SUM('Sept 2020 vs papier'!CY28:DG28)=0,"",'Sept 2020 vs papier'!DG28)</f>
        <v/>
      </c>
    </row>
    <row r="30" spans="1:11">
      <c r="A30" s="30"/>
      <c r="B30" s="30"/>
      <c r="C30" s="2"/>
      <c r="D30" s="2"/>
      <c r="E30" s="2"/>
      <c r="F30" s="2"/>
      <c r="G30" s="2"/>
      <c r="H30" s="2"/>
    </row>
    <row r="31" spans="1:11">
      <c r="A31" s="30"/>
      <c r="B31" s="30"/>
      <c r="C31" s="2"/>
      <c r="D31" s="2"/>
      <c r="E31" s="2"/>
      <c r="F31" s="2"/>
      <c r="G31" s="2"/>
      <c r="H31" s="2"/>
    </row>
    <row r="32" spans="1:11">
      <c r="A32" s="30"/>
      <c r="B32" s="30"/>
      <c r="C32" s="2"/>
      <c r="D32" s="2"/>
      <c r="E32" s="2"/>
      <c r="F32" s="2"/>
      <c r="G32" s="2"/>
      <c r="H32" s="2"/>
    </row>
    <row r="33" spans="1:11">
      <c r="A33" s="30"/>
      <c r="B33" s="30"/>
      <c r="C33" s="2"/>
      <c r="D33" s="2"/>
      <c r="E33" s="2"/>
      <c r="F33" s="2"/>
      <c r="G33" s="2"/>
      <c r="H33" s="2"/>
    </row>
    <row r="34" spans="1:11">
      <c r="A34" s="1" t="s">
        <v>0</v>
      </c>
      <c r="B34" s="1" t="str">
        <f>B2</f>
        <v xml:space="preserve"> </v>
      </c>
      <c r="C34" s="32" t="s">
        <v>179</v>
      </c>
      <c r="D34" s="32" t="s">
        <v>180</v>
      </c>
      <c r="E34" s="32" t="s">
        <v>181</v>
      </c>
      <c r="F34" s="32" t="s">
        <v>137</v>
      </c>
      <c r="G34" s="32" t="s">
        <v>34</v>
      </c>
      <c r="H34" s="32" t="s">
        <v>35</v>
      </c>
      <c r="I34" s="32" t="s">
        <v>36</v>
      </c>
      <c r="J34" s="32" t="s">
        <v>37</v>
      </c>
      <c r="K34" s="32" t="s">
        <v>38</v>
      </c>
    </row>
    <row r="35" spans="1:11">
      <c r="A35" s="95" t="s">
        <v>28</v>
      </c>
      <c r="B35" s="96"/>
      <c r="C35" s="289" t="e">
        <f>AVERAGE(C4:C29)*100</f>
        <v>#DIV/0!</v>
      </c>
      <c r="D35" s="289" t="e">
        <f t="shared" ref="D35:K35" si="0">AVERAGE(D4:D29)*100</f>
        <v>#DIV/0!</v>
      </c>
      <c r="E35" s="289" t="e">
        <f t="shared" si="0"/>
        <v>#DIV/0!</v>
      </c>
      <c r="F35" s="289" t="e">
        <f t="shared" si="0"/>
        <v>#DIV/0!</v>
      </c>
      <c r="G35" s="289" t="e">
        <f t="shared" si="0"/>
        <v>#DIV/0!</v>
      </c>
      <c r="H35" s="289" t="e">
        <f t="shared" si="0"/>
        <v>#DIV/0!</v>
      </c>
      <c r="I35" s="289" t="e">
        <f t="shared" si="0"/>
        <v>#DIV/0!</v>
      </c>
      <c r="J35" s="289" t="e">
        <f t="shared" si="0"/>
        <v>#DIV/0!</v>
      </c>
      <c r="K35" s="289" t="e">
        <f t="shared" si="0"/>
        <v>#DIV/0!</v>
      </c>
    </row>
    <row r="36" spans="1:11">
      <c r="A36" s="95" t="s">
        <v>29</v>
      </c>
      <c r="B36" s="96"/>
      <c r="C36" s="289">
        <f>MAX(C4:C29)*100</f>
        <v>0</v>
      </c>
      <c r="D36" s="289">
        <f t="shared" ref="D36:K36" si="1">MAX(D4:D29)*100</f>
        <v>0</v>
      </c>
      <c r="E36" s="289">
        <f t="shared" si="1"/>
        <v>0</v>
      </c>
      <c r="F36" s="289">
        <f t="shared" si="1"/>
        <v>0</v>
      </c>
      <c r="G36" s="289">
        <f t="shared" si="1"/>
        <v>0</v>
      </c>
      <c r="H36" s="289">
        <f t="shared" si="1"/>
        <v>0</v>
      </c>
      <c r="I36" s="289">
        <f t="shared" si="1"/>
        <v>0</v>
      </c>
      <c r="J36" s="289">
        <f t="shared" si="1"/>
        <v>0</v>
      </c>
      <c r="K36" s="289">
        <f t="shared" si="1"/>
        <v>0</v>
      </c>
    </row>
    <row r="37" spans="1:11">
      <c r="A37" s="95" t="s">
        <v>30</v>
      </c>
      <c r="B37" s="96"/>
      <c r="C37" s="289">
        <f>MIN(C4:C29)*100</f>
        <v>0</v>
      </c>
      <c r="D37" s="289">
        <f t="shared" ref="D37:K37" si="2">MIN(D4:D29)*100</f>
        <v>0</v>
      </c>
      <c r="E37" s="289">
        <f t="shared" si="2"/>
        <v>0</v>
      </c>
      <c r="F37" s="289">
        <f t="shared" si="2"/>
        <v>0</v>
      </c>
      <c r="G37" s="289">
        <f t="shared" si="2"/>
        <v>0</v>
      </c>
      <c r="H37" s="289">
        <f t="shared" si="2"/>
        <v>0</v>
      </c>
      <c r="I37" s="289">
        <f t="shared" si="2"/>
        <v>0</v>
      </c>
      <c r="J37" s="289">
        <f t="shared" si="2"/>
        <v>0</v>
      </c>
      <c r="K37" s="289">
        <f t="shared" si="2"/>
        <v>0</v>
      </c>
    </row>
    <row r="38" spans="1:11">
      <c r="A38" s="95" t="s">
        <v>31</v>
      </c>
      <c r="B38" s="96"/>
      <c r="C38" s="290" t="e">
        <f>MEDIAN(C4:C29)*100</f>
        <v>#NUM!</v>
      </c>
      <c r="D38" s="290" t="e">
        <f t="shared" ref="D38:K38" si="3">MEDIAN(D4:D29)*100</f>
        <v>#NUM!</v>
      </c>
      <c r="E38" s="290" t="e">
        <f t="shared" si="3"/>
        <v>#NUM!</v>
      </c>
      <c r="F38" s="290" t="e">
        <f t="shared" si="3"/>
        <v>#NUM!</v>
      </c>
      <c r="G38" s="290" t="e">
        <f t="shared" si="3"/>
        <v>#NUM!</v>
      </c>
      <c r="H38" s="290" t="e">
        <f t="shared" si="3"/>
        <v>#NUM!</v>
      </c>
      <c r="I38" s="290" t="e">
        <f t="shared" si="3"/>
        <v>#NUM!</v>
      </c>
      <c r="J38" s="290" t="e">
        <f t="shared" si="3"/>
        <v>#NUM!</v>
      </c>
      <c r="K38" s="290" t="e">
        <f t="shared" si="3"/>
        <v>#NUM!</v>
      </c>
    </row>
    <row r="39" spans="1:11">
      <c r="A39" s="95" t="s">
        <v>32</v>
      </c>
      <c r="B39" s="96"/>
      <c r="C39" s="290" t="e">
        <f>STDEV(C4:C29)*100</f>
        <v>#DIV/0!</v>
      </c>
      <c r="D39" s="290" t="e">
        <f t="shared" ref="D39:K39" si="4">STDEV(D4:D29)*100</f>
        <v>#DIV/0!</v>
      </c>
      <c r="E39" s="290" t="e">
        <f t="shared" si="4"/>
        <v>#DIV/0!</v>
      </c>
      <c r="F39" s="290" t="e">
        <f t="shared" si="4"/>
        <v>#DIV/0!</v>
      </c>
      <c r="G39" s="290" t="e">
        <f t="shared" si="4"/>
        <v>#DIV/0!</v>
      </c>
      <c r="H39" s="290" t="e">
        <f t="shared" si="4"/>
        <v>#DIV/0!</v>
      </c>
      <c r="I39" s="290" t="e">
        <f t="shared" si="4"/>
        <v>#DIV/0!</v>
      </c>
      <c r="J39" s="290" t="e">
        <f t="shared" si="4"/>
        <v>#DIV/0!</v>
      </c>
      <c r="K39" s="290" t="e">
        <f t="shared" si="4"/>
        <v>#DIV/0!</v>
      </c>
    </row>
    <row r="40" spans="1:11">
      <c r="A40" s="2"/>
      <c r="B40" s="2"/>
      <c r="C40" s="2"/>
      <c r="D40" s="2"/>
      <c r="E40" s="2"/>
      <c r="F40" s="2"/>
      <c r="G40" s="2"/>
    </row>
    <row r="41" spans="1:11">
      <c r="A41" s="2"/>
      <c r="B41" s="2"/>
      <c r="C41" s="2"/>
      <c r="D41" s="2"/>
      <c r="E41" s="2"/>
      <c r="F41" s="2"/>
      <c r="G41" s="2"/>
    </row>
    <row r="42" spans="1:11">
      <c r="A42" s="2"/>
      <c r="B42" s="2"/>
      <c r="C42" s="2"/>
      <c r="D42" s="2"/>
      <c r="E42" s="2"/>
      <c r="F42" s="2"/>
      <c r="G42" s="2"/>
    </row>
  </sheetData>
  <sheetProtection password="CB19" sheet="1" objects="1" scenarios="1" formatCells="0" formatColumns="0" formatRows="0" insertColumns="0" insertRows="0" deleteColumns="0" deleteRows="0"/>
  <mergeCells count="6">
    <mergeCell ref="A39:B39"/>
    <mergeCell ref="A1:H1"/>
    <mergeCell ref="A35:B35"/>
    <mergeCell ref="A36:B36"/>
    <mergeCell ref="A37:B37"/>
    <mergeCell ref="A38:B3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">
    <tabColor rgb="FFFFC000"/>
  </sheetPr>
  <dimension ref="A1:AI66"/>
  <sheetViews>
    <sheetView view="pageLayout" zoomScale="110" zoomScalePageLayoutView="110" workbookViewId="0">
      <selection activeCell="C1" sqref="C1:H1"/>
    </sheetView>
  </sheetViews>
  <sheetFormatPr baseColWidth="10" defaultColWidth="11.42578125" defaultRowHeight="15"/>
  <cols>
    <col min="1" max="1" width="15.5703125" style="1" bestFit="1" customWidth="1"/>
    <col min="2" max="2" width="5.85546875" style="1" customWidth="1"/>
    <col min="3" max="3" width="7.5703125" style="1" customWidth="1"/>
    <col min="4" max="4" width="7.28515625" style="1" customWidth="1"/>
    <col min="5" max="5" width="6.42578125" style="1" customWidth="1"/>
    <col min="6" max="6" width="8.5703125" style="1" customWidth="1"/>
    <col min="7" max="7" width="8" style="1" customWidth="1"/>
    <col min="8" max="8" width="9" style="1" customWidth="1"/>
    <col min="9" max="9" width="5.28515625" style="1" customWidth="1"/>
    <col min="10" max="10" width="5.140625" style="1" customWidth="1"/>
    <col min="11" max="11" width="5.28515625" style="1" customWidth="1"/>
    <col min="12" max="12" width="4.42578125" style="1" customWidth="1"/>
    <col min="13" max="13" width="7.5703125" style="1" bestFit="1" customWidth="1"/>
    <col min="14" max="14" width="8.5703125" style="1" customWidth="1"/>
    <col min="15" max="23" width="6" style="1" customWidth="1"/>
    <col min="24" max="24" width="4.7109375" style="1" customWidth="1"/>
    <col min="25" max="25" width="11.42578125" style="1"/>
    <col min="26" max="26" width="12.140625" style="1" bestFit="1" customWidth="1"/>
    <col min="27" max="35" width="6" style="1" customWidth="1"/>
    <col min="36" max="16384" width="11.42578125" style="1"/>
  </cols>
  <sheetData>
    <row r="1" spans="1:35" ht="20.25" customHeight="1">
      <c r="A1" s="81" t="s">
        <v>4</v>
      </c>
      <c r="B1" s="81"/>
      <c r="C1" s="82" t="s">
        <v>33</v>
      </c>
      <c r="D1" s="82"/>
      <c r="E1" s="82"/>
      <c r="F1" s="82"/>
      <c r="G1" s="82"/>
      <c r="H1" s="82"/>
      <c r="I1" s="7"/>
      <c r="J1" s="7"/>
      <c r="K1" s="7"/>
      <c r="L1" s="23"/>
      <c r="M1" s="98"/>
      <c r="N1" s="99"/>
      <c r="O1" s="99"/>
      <c r="P1" s="99"/>
      <c r="Q1" s="99"/>
      <c r="R1" s="99"/>
      <c r="S1" s="63"/>
      <c r="T1" s="63"/>
      <c r="U1" s="63"/>
      <c r="V1" s="63"/>
      <c r="W1" s="63"/>
    </row>
    <row r="2" spans="1:35" ht="20.25" customHeight="1">
      <c r="A2" s="70" t="s">
        <v>3</v>
      </c>
      <c r="B2" s="70"/>
      <c r="C2" s="97" t="s">
        <v>33</v>
      </c>
      <c r="D2" s="83"/>
      <c r="E2" s="83"/>
      <c r="F2" s="83"/>
      <c r="G2" s="83"/>
      <c r="H2" s="83"/>
      <c r="I2" s="7"/>
      <c r="J2" s="7"/>
      <c r="K2" s="7"/>
      <c r="L2" s="23"/>
      <c r="M2" s="14" t="s">
        <v>0</v>
      </c>
      <c r="N2" s="63" t="str">
        <f>C4</f>
        <v xml:space="preserve"> </v>
      </c>
      <c r="O2" s="3" t="s">
        <v>179</v>
      </c>
      <c r="P2" s="3" t="s">
        <v>180</v>
      </c>
      <c r="Q2" s="3" t="s">
        <v>181</v>
      </c>
      <c r="R2" s="3" t="s">
        <v>137</v>
      </c>
      <c r="S2" s="3" t="s">
        <v>34</v>
      </c>
      <c r="T2" s="3" t="s">
        <v>35</v>
      </c>
      <c r="U2" s="3" t="s">
        <v>36</v>
      </c>
      <c r="V2" s="3" t="s">
        <v>37</v>
      </c>
      <c r="W2" s="3" t="s">
        <v>38</v>
      </c>
    </row>
    <row r="3" spans="1:35" ht="20.25" customHeight="1">
      <c r="A3" s="70" t="s">
        <v>1</v>
      </c>
      <c r="B3" s="70"/>
      <c r="C3" s="97" t="s">
        <v>33</v>
      </c>
      <c r="D3" s="83"/>
      <c r="E3" s="83"/>
      <c r="F3" s="83"/>
      <c r="G3" s="83"/>
      <c r="H3" s="83"/>
      <c r="I3" s="7"/>
      <c r="J3" s="7"/>
      <c r="K3" s="7"/>
      <c r="L3" s="2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35" ht="18.75" customHeight="1">
      <c r="A4" s="70" t="s">
        <v>91</v>
      </c>
      <c r="B4" s="70"/>
      <c r="C4" s="97" t="s">
        <v>33</v>
      </c>
      <c r="D4" s="71"/>
      <c r="E4" s="72" t="s">
        <v>2</v>
      </c>
      <c r="F4" s="73"/>
      <c r="G4" s="74"/>
      <c r="H4" s="74"/>
      <c r="I4" s="7"/>
      <c r="J4" s="7"/>
      <c r="K4" s="7"/>
      <c r="L4" s="23"/>
      <c r="M4" s="4" t="s">
        <v>182</v>
      </c>
      <c r="N4" s="4" t="s">
        <v>183</v>
      </c>
      <c r="O4" s="230" t="str">
        <f>'Sept 2020'!K10</f>
        <v/>
      </c>
      <c r="P4" s="230" t="str">
        <f>'Sept 2020'!K16</f>
        <v/>
      </c>
      <c r="Q4" s="230" t="str">
        <f>'Sept 2020'!K23</f>
        <v/>
      </c>
      <c r="R4" s="230" t="str">
        <f>'Sept 2020'!K28</f>
        <v/>
      </c>
      <c r="S4" s="230" t="str">
        <f>'Sept 2020'!K45</f>
        <v/>
      </c>
      <c r="T4" s="230" t="str">
        <f>'Sept 2020'!K51</f>
        <v/>
      </c>
      <c r="U4" s="230" t="str">
        <f>'Sept 2020'!K56</f>
        <v/>
      </c>
      <c r="V4" s="230" t="str">
        <f>'Sept 2020'!K59</f>
        <v/>
      </c>
      <c r="W4" s="230" t="str">
        <f>'Sept 2020'!K62</f>
        <v/>
      </c>
    </row>
    <row r="5" spans="1:35">
      <c r="A5" s="75" t="s">
        <v>5</v>
      </c>
      <c r="B5" s="75"/>
      <c r="C5" s="75"/>
      <c r="D5" s="75"/>
      <c r="E5" s="75"/>
      <c r="F5" s="75"/>
      <c r="G5" s="75"/>
      <c r="H5" s="75"/>
      <c r="I5" s="7"/>
      <c r="J5" s="7"/>
      <c r="K5" s="7"/>
      <c r="L5" s="23"/>
    </row>
    <row r="6" spans="1:35" ht="15" customHeight="1">
      <c r="A6" s="75"/>
      <c r="B6" s="75"/>
      <c r="C6" s="75"/>
      <c r="D6" s="75"/>
      <c r="E6" s="75"/>
      <c r="F6" s="75"/>
      <c r="G6" s="75"/>
      <c r="H6" s="75"/>
      <c r="I6" s="7"/>
      <c r="J6" s="7"/>
      <c r="K6" s="7"/>
      <c r="L6" s="23"/>
    </row>
    <row r="7" spans="1:35" ht="22.5" customHeight="1" thickBot="1">
      <c r="A7" s="75"/>
      <c r="B7" s="75"/>
      <c r="C7" s="75"/>
      <c r="D7" s="75"/>
      <c r="E7" s="75"/>
      <c r="F7" s="75"/>
      <c r="G7" s="75"/>
      <c r="H7" s="75"/>
      <c r="I7" s="7"/>
      <c r="J7" s="7"/>
      <c r="K7" s="7"/>
      <c r="L7" s="23"/>
    </row>
    <row r="8" spans="1:35" ht="16.5" customHeight="1" thickBot="1">
      <c r="A8" s="136" t="str">
        <f>IF($G$4="eval","section :","")</f>
        <v/>
      </c>
      <c r="B8" s="162"/>
      <c r="C8" s="76" t="s">
        <v>21</v>
      </c>
      <c r="D8" s="77"/>
      <c r="E8" s="76" t="s">
        <v>22</v>
      </c>
      <c r="F8" s="77"/>
      <c r="G8" s="233" t="s">
        <v>23</v>
      </c>
      <c r="H8" s="234"/>
      <c r="I8" s="232" t="str">
        <f>IF($G$4="eval","A    E    NA","")</f>
        <v/>
      </c>
      <c r="J8" s="232"/>
      <c r="K8" s="7" t="str">
        <f>IF($G$4="eval","%","")</f>
        <v/>
      </c>
      <c r="L8" s="23"/>
      <c r="Y8" s="2"/>
      <c r="Z8" s="2"/>
    </row>
    <row r="9" spans="1:35" ht="26.25" customHeight="1" thickBot="1">
      <c r="A9" s="125" t="s">
        <v>154</v>
      </c>
      <c r="B9" s="126"/>
      <c r="C9" s="126"/>
      <c r="D9" s="126"/>
      <c r="E9" s="126"/>
      <c r="F9" s="126"/>
      <c r="G9" s="126"/>
      <c r="H9" s="127"/>
      <c r="I9" s="129"/>
      <c r="J9" s="129"/>
      <c r="K9" s="25"/>
      <c r="L9" s="23"/>
    </row>
    <row r="10" spans="1:35" ht="16.5" customHeight="1" thickBot="1">
      <c r="A10" s="109" t="s">
        <v>6</v>
      </c>
      <c r="B10" s="100" t="s">
        <v>20</v>
      </c>
      <c r="C10" s="69"/>
      <c r="D10" s="68"/>
      <c r="E10" s="224"/>
      <c r="F10" s="68"/>
      <c r="G10" s="224"/>
      <c r="H10" s="68"/>
      <c r="I10" s="9" t="str">
        <f t="shared" ref="I10" si="0">IF($G$4="eval",IF(AND(C10="",E10="",G10=""),"NA",IF(OR(J10=".",J10=""),IF(AND(C10="",E10&lt;&gt;"",G10=""),"A","E"),J10)),"")</f>
        <v/>
      </c>
      <c r="J10" s="37" t="str">
        <f>IF($G$4="eval",".","")</f>
        <v/>
      </c>
      <c r="K10" s="227" t="str">
        <f>IF($G$4="eval",(COUNTIFS(I10:I15,"a"))/COUNTA(I10:I15)*100,"")</f>
        <v/>
      </c>
      <c r="L10" s="23"/>
    </row>
    <row r="11" spans="1:35" ht="16.5" customHeight="1" thickBot="1">
      <c r="A11" s="110" t="s">
        <v>7</v>
      </c>
      <c r="B11" s="101" t="s">
        <v>20</v>
      </c>
      <c r="C11" s="156"/>
      <c r="D11" s="80"/>
      <c r="E11" s="79"/>
      <c r="F11" s="80"/>
      <c r="G11" s="156"/>
      <c r="H11" s="80"/>
      <c r="I11" s="9" t="str">
        <f t="shared" ref="I11" si="1">IF($G$4="eval",IF(AND(C11="",E11="",G11=""),"NA",IF(OR(J11=".",J11=""),IF(AND(C11&lt;&gt;"",E11="",G11=""),"A","E"),J11)),"")</f>
        <v/>
      </c>
      <c r="J11" s="37" t="str">
        <f t="shared" ref="J10:J64" si="2">IF($G$4="eval",".","")</f>
        <v/>
      </c>
      <c r="K11" s="227"/>
      <c r="L11" s="23"/>
    </row>
    <row r="12" spans="1:35" ht="16.5" customHeight="1" thickBot="1">
      <c r="A12" s="110" t="s">
        <v>8</v>
      </c>
      <c r="B12" s="101" t="s">
        <v>20</v>
      </c>
      <c r="C12" s="79"/>
      <c r="D12" s="80"/>
      <c r="E12" s="156"/>
      <c r="F12" s="80"/>
      <c r="G12" s="156"/>
      <c r="H12" s="80"/>
      <c r="I12" s="9" t="str">
        <f t="shared" ref="I12:I15" si="3">IF($G$4="eval",IF(AND(C12="",E12="",G12=""),"NA",IF(OR(J12=".",J12=""),IF(AND(C12="",E12="",G12&lt;&gt;""),"A","E"),J12)),"")</f>
        <v/>
      </c>
      <c r="J12" s="37" t="str">
        <f t="shared" si="2"/>
        <v/>
      </c>
      <c r="K12" s="227"/>
      <c r="L12" s="23"/>
    </row>
    <row r="13" spans="1:35" ht="16.5" customHeight="1" thickBot="1">
      <c r="A13" s="110" t="s">
        <v>9</v>
      </c>
      <c r="B13" s="101" t="s">
        <v>20</v>
      </c>
      <c r="C13" s="79"/>
      <c r="D13" s="80"/>
      <c r="E13" s="156"/>
      <c r="F13" s="80"/>
      <c r="G13" s="156"/>
      <c r="H13" s="80"/>
      <c r="I13" s="9" t="str">
        <f t="shared" si="3"/>
        <v/>
      </c>
      <c r="J13" s="37" t="str">
        <f t="shared" si="2"/>
        <v/>
      </c>
      <c r="K13" s="227"/>
      <c r="L13" s="23"/>
    </row>
    <row r="14" spans="1:35" ht="16.5" customHeight="1" thickBot="1">
      <c r="A14" s="110" t="s">
        <v>10</v>
      </c>
      <c r="B14" s="101" t="s">
        <v>20</v>
      </c>
      <c r="C14" s="79"/>
      <c r="D14" s="80"/>
      <c r="E14" s="156"/>
      <c r="F14" s="80"/>
      <c r="G14" s="156"/>
      <c r="H14" s="80"/>
      <c r="I14" s="9" t="str">
        <f t="shared" si="3"/>
        <v/>
      </c>
      <c r="J14" s="37" t="str">
        <f t="shared" si="2"/>
        <v/>
      </c>
      <c r="K14" s="227"/>
      <c r="L14" s="23"/>
      <c r="O14" s="2"/>
      <c r="P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6.5" customHeight="1" thickBot="1">
      <c r="A15" s="150" t="s">
        <v>11</v>
      </c>
      <c r="B15" s="151" t="s">
        <v>20</v>
      </c>
      <c r="C15" s="79"/>
      <c r="D15" s="80"/>
      <c r="E15" s="156"/>
      <c r="F15" s="80"/>
      <c r="G15" s="156"/>
      <c r="H15" s="80"/>
      <c r="I15" s="9" t="str">
        <f t="shared" si="3"/>
        <v/>
      </c>
      <c r="J15" s="37" t="str">
        <f t="shared" si="2"/>
        <v/>
      </c>
      <c r="K15" s="227"/>
      <c r="L15" s="23"/>
      <c r="O15" s="2"/>
      <c r="P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6.5" customHeight="1" thickBot="1">
      <c r="A16" s="112" t="s">
        <v>12</v>
      </c>
      <c r="B16" s="108" t="s">
        <v>20</v>
      </c>
      <c r="C16" s="79"/>
      <c r="D16" s="80"/>
      <c r="E16" s="79"/>
      <c r="F16" s="80"/>
      <c r="G16" s="79"/>
      <c r="H16" s="80"/>
      <c r="I16" s="9" t="str">
        <f t="shared" ref="I16" si="4">IF($G$4="eval",IF(AND(C16="",E16="",G16=""),"NA",IF(OR(J16=".",J16=""),IF(AND(C16&lt;&gt;"",E16="",G16=""),"A","E"),J16)),"")</f>
        <v/>
      </c>
      <c r="J16" s="37" t="str">
        <f t="shared" si="2"/>
        <v/>
      </c>
      <c r="K16" s="227" t="str">
        <f>IF($G$4="eval",(COUNTIFS(I16:I22,"a"))/COUNTA(I16:I22)*100,"")</f>
        <v/>
      </c>
      <c r="L16" s="23"/>
      <c r="O16" s="2"/>
      <c r="P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6.5" customHeight="1" thickBot="1">
      <c r="A17" s="111" t="s">
        <v>13</v>
      </c>
      <c r="B17" s="107" t="s">
        <v>20</v>
      </c>
      <c r="C17" s="79"/>
      <c r="D17" s="80"/>
      <c r="E17" s="79"/>
      <c r="F17" s="80"/>
      <c r="G17" s="79"/>
      <c r="H17" s="80"/>
      <c r="I17" s="9" t="str">
        <f t="shared" ref="I17:I18" si="5">IF($G$4="eval",IF(AND(C17="",E17="",G17=""),"NA",IF(OR(J17=".",J17=""),IF(AND(C17="",E17&lt;&gt;"",G17=""),"A","E"),J17)),"")</f>
        <v/>
      </c>
      <c r="J17" s="37" t="str">
        <f t="shared" si="2"/>
        <v/>
      </c>
      <c r="K17" s="227"/>
      <c r="L17" s="23"/>
      <c r="O17" s="2"/>
      <c r="P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6.5" customHeight="1" thickBot="1">
      <c r="A18" s="111" t="s">
        <v>14</v>
      </c>
      <c r="B18" s="107" t="s">
        <v>20</v>
      </c>
      <c r="C18" s="79"/>
      <c r="D18" s="80"/>
      <c r="E18" s="79"/>
      <c r="F18" s="80"/>
      <c r="G18" s="79"/>
      <c r="H18" s="80"/>
      <c r="I18" s="9" t="str">
        <f t="shared" si="5"/>
        <v/>
      </c>
      <c r="J18" s="37" t="str">
        <f t="shared" si="2"/>
        <v/>
      </c>
      <c r="K18" s="227"/>
      <c r="L18" s="23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6.5" customHeight="1" thickBot="1">
      <c r="A19" s="111" t="s">
        <v>15</v>
      </c>
      <c r="B19" s="107" t="s">
        <v>20</v>
      </c>
      <c r="C19" s="79"/>
      <c r="D19" s="80"/>
      <c r="E19" s="79"/>
      <c r="F19" s="80"/>
      <c r="G19" s="79"/>
      <c r="H19" s="80"/>
      <c r="I19" s="9" t="str">
        <f t="shared" ref="I19" si="6">IF($G$4="eval",IF(AND(C19="",E19="",G19=""),"NA",IF(OR(J19=".",J19=""),IF(AND(C19="",E19="",G19&lt;&gt;""),"A","E"),J19)),"")</f>
        <v/>
      </c>
      <c r="J19" s="37" t="str">
        <f t="shared" si="2"/>
        <v/>
      </c>
      <c r="K19" s="227"/>
      <c r="L19" s="23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6.5" customHeight="1" thickBot="1">
      <c r="A20" s="111" t="s">
        <v>16</v>
      </c>
      <c r="B20" s="107" t="s">
        <v>20</v>
      </c>
      <c r="C20" s="79"/>
      <c r="D20" s="80"/>
      <c r="E20" s="79"/>
      <c r="F20" s="80"/>
      <c r="G20" s="79"/>
      <c r="H20" s="80"/>
      <c r="I20" s="9" t="str">
        <f t="shared" ref="I20:I21" si="7">IF($G$4="eval",IF(AND(C20="",E20="",G20=""),"NA",IF(OR(J20=".",J20=""),IF(AND(C20&lt;&gt;"",E20="",G20=""),"A","E"),J20)),"")</f>
        <v/>
      </c>
      <c r="J20" s="37" t="str">
        <f t="shared" si="2"/>
        <v/>
      </c>
      <c r="K20" s="227"/>
      <c r="L20" s="23"/>
    </row>
    <row r="21" spans="1:35" ht="16.5" customHeight="1" thickBot="1">
      <c r="A21" s="111" t="s">
        <v>17</v>
      </c>
      <c r="B21" s="107" t="s">
        <v>20</v>
      </c>
      <c r="C21" s="79"/>
      <c r="D21" s="80"/>
      <c r="E21" s="79"/>
      <c r="F21" s="80"/>
      <c r="G21" s="79"/>
      <c r="H21" s="80"/>
      <c r="I21" s="9" t="str">
        <f t="shared" si="7"/>
        <v/>
      </c>
      <c r="J21" s="37" t="str">
        <f t="shared" si="2"/>
        <v/>
      </c>
      <c r="K21" s="227"/>
      <c r="L21" s="23"/>
    </row>
    <row r="22" spans="1:35" ht="16.5" customHeight="1" thickBot="1">
      <c r="A22" s="154" t="s">
        <v>18</v>
      </c>
      <c r="B22" s="155" t="s">
        <v>20</v>
      </c>
      <c r="C22" s="79"/>
      <c r="D22" s="80"/>
      <c r="E22" s="79"/>
      <c r="F22" s="80"/>
      <c r="G22" s="79"/>
      <c r="H22" s="80"/>
      <c r="I22" s="9" t="str">
        <f t="shared" ref="I22:I25" si="8">IF($G$4="eval",IF(AND(C22="",E22="",G22=""),"NA",IF(OR(J22=".",J22=""),IF(AND(C22="",E22="",G22&lt;&gt;""),"A","E"),J22)),"")</f>
        <v/>
      </c>
      <c r="J22" s="37" t="str">
        <f t="shared" si="2"/>
        <v/>
      </c>
      <c r="K22" s="227"/>
      <c r="L22" s="23"/>
    </row>
    <row r="23" spans="1:35" ht="16.5" customHeight="1" thickBot="1">
      <c r="A23" s="152" t="s">
        <v>19</v>
      </c>
      <c r="B23" s="153" t="s">
        <v>20</v>
      </c>
      <c r="C23" s="79"/>
      <c r="D23" s="80"/>
      <c r="E23" s="79"/>
      <c r="F23" s="80"/>
      <c r="G23" s="79"/>
      <c r="H23" s="80"/>
      <c r="I23" s="9" t="str">
        <f t="shared" ref="I23" si="9">IF($G$4="eval",IF(AND(C23="",E23="",G23=""),"NA",IF(OR(J23=".",J23=""),IF(AND(C23&lt;&gt;"",E23="",G23=""),"A","E"),J23)),"")</f>
        <v/>
      </c>
      <c r="J23" s="37" t="str">
        <f t="shared" si="2"/>
        <v/>
      </c>
      <c r="K23" s="227" t="str">
        <f>IF($G$4="eval",(COUNTIFS(I23:I26,"a"))/COUNTA(I23:I26)*100,"")</f>
        <v/>
      </c>
      <c r="L23" s="23"/>
    </row>
    <row r="24" spans="1:35" ht="16.5" customHeight="1" thickBot="1">
      <c r="A24" s="113" t="s">
        <v>92</v>
      </c>
      <c r="B24" s="105" t="s">
        <v>20</v>
      </c>
      <c r="C24" s="79"/>
      <c r="D24" s="80"/>
      <c r="E24" s="79"/>
      <c r="F24" s="80"/>
      <c r="G24" s="79"/>
      <c r="H24" s="80"/>
      <c r="I24" s="9" t="str">
        <f t="shared" si="8"/>
        <v/>
      </c>
      <c r="J24" s="37" t="str">
        <f t="shared" si="2"/>
        <v/>
      </c>
      <c r="K24" s="227"/>
      <c r="L24" s="23"/>
    </row>
    <row r="25" spans="1:35" ht="16.5" customHeight="1" thickBot="1">
      <c r="A25" s="113" t="s">
        <v>99</v>
      </c>
      <c r="B25" s="105" t="s">
        <v>20</v>
      </c>
      <c r="C25" s="79"/>
      <c r="D25" s="80"/>
      <c r="E25" s="79"/>
      <c r="F25" s="80"/>
      <c r="G25" s="79"/>
      <c r="H25" s="80"/>
      <c r="I25" s="9" t="str">
        <f t="shared" si="8"/>
        <v/>
      </c>
      <c r="J25" s="37" t="str">
        <f t="shared" si="2"/>
        <v/>
      </c>
      <c r="K25" s="227"/>
      <c r="L25" s="23"/>
    </row>
    <row r="26" spans="1:35" ht="16.5" customHeight="1" thickBot="1">
      <c r="A26" s="114" t="s">
        <v>130</v>
      </c>
      <c r="B26" s="106" t="s">
        <v>20</v>
      </c>
      <c r="C26" s="79"/>
      <c r="D26" s="80"/>
      <c r="E26" s="79"/>
      <c r="F26" s="80"/>
      <c r="G26" s="215"/>
      <c r="H26" s="216"/>
      <c r="I26" s="9" t="str">
        <f t="shared" ref="I26" si="10">IF($G$4="eval",IF(AND(C26="",E26="",G26=""),"NA",IF(OR(J26=".",J26=""),IF(AND(C26&lt;&gt;"",E26="",G26=""),"A","E"),J26)),"")</f>
        <v/>
      </c>
      <c r="J26" s="37" t="str">
        <f t="shared" si="2"/>
        <v/>
      </c>
      <c r="K26" s="227"/>
      <c r="L26" s="23"/>
    </row>
    <row r="27" spans="1:35" ht="22.5" customHeight="1" thickBot="1">
      <c r="A27" s="125" t="s">
        <v>137</v>
      </c>
      <c r="B27" s="126"/>
      <c r="C27" s="126"/>
      <c r="D27" s="126"/>
      <c r="E27" s="126"/>
      <c r="F27" s="126"/>
      <c r="G27" s="126"/>
      <c r="H27" s="126"/>
      <c r="I27" s="128"/>
      <c r="J27" s="129"/>
      <c r="K27" s="228"/>
      <c r="L27" s="23"/>
    </row>
    <row r="28" spans="1:35" ht="16.5" customHeight="1" thickBot="1">
      <c r="A28" s="112" t="s">
        <v>132</v>
      </c>
      <c r="B28" s="108" t="s">
        <v>133</v>
      </c>
      <c r="C28" s="217"/>
      <c r="D28" s="138"/>
      <c r="E28" s="138"/>
      <c r="F28" s="138"/>
      <c r="G28" s="138"/>
      <c r="H28" s="139"/>
      <c r="I28" s="9" t="str">
        <f>IF($G$4="eval",IF(C28="","NA",IF(OR(J28=".",J28=""),IF(C28&lt;&gt;"","E","E"),J28)),"")</f>
        <v/>
      </c>
      <c r="J28" s="37" t="str">
        <f t="shared" si="2"/>
        <v/>
      </c>
      <c r="K28" s="227" t="str">
        <f>IF($G$4="eval",(COUNTIFS(I28:I43,"a")+COUNTIFS(I28:I43,"e")*0.5)/COUNTA(I28:I43)*100,"")</f>
        <v/>
      </c>
      <c r="L28" s="23"/>
    </row>
    <row r="29" spans="1:35" ht="16.5" customHeight="1" thickBot="1">
      <c r="A29" s="111"/>
      <c r="B29" s="107" t="s">
        <v>134</v>
      </c>
      <c r="C29" s="217"/>
      <c r="D29" s="138"/>
      <c r="E29" s="138"/>
      <c r="F29" s="138"/>
      <c r="G29" s="138"/>
      <c r="H29" s="139"/>
      <c r="I29" s="9" t="str">
        <f>IF($G$4="eval",IF(C29="","NA",IF(OR(J29=".",J29=""),IF(C29&lt;&gt;"","E","E"),J29)),"")</f>
        <v/>
      </c>
      <c r="J29" s="37" t="str">
        <f t="shared" si="2"/>
        <v/>
      </c>
      <c r="K29" s="227"/>
      <c r="L29" s="23"/>
    </row>
    <row r="30" spans="1:35" ht="16.5" customHeight="1" thickBot="1">
      <c r="A30" s="111"/>
      <c r="B30" s="107" t="s">
        <v>135</v>
      </c>
      <c r="C30" s="217"/>
      <c r="D30" s="138"/>
      <c r="E30" s="138"/>
      <c r="F30" s="138"/>
      <c r="G30" s="138"/>
      <c r="H30" s="139"/>
      <c r="I30" s="9" t="str">
        <f>IF($G$4="eval",IF(C30="","NA",IF(OR(J30=".",J30=""),IF(C30&lt;&gt;"","E","E"),J30)),"")</f>
        <v/>
      </c>
      <c r="J30" s="37" t="str">
        <f t="shared" si="2"/>
        <v/>
      </c>
      <c r="K30" s="227"/>
      <c r="L30" s="23"/>
    </row>
    <row r="31" spans="1:35" ht="16.5" customHeight="1" thickBot="1">
      <c r="A31" s="111" t="s">
        <v>7</v>
      </c>
      <c r="B31" s="107" t="s">
        <v>20</v>
      </c>
      <c r="C31" s="1" t="s">
        <v>146</v>
      </c>
      <c r="D31" s="161"/>
      <c r="E31" s="146"/>
      <c r="F31" s="146"/>
      <c r="G31" s="146"/>
      <c r="H31" s="147"/>
      <c r="I31" s="142" t="str">
        <f>IF($G$4="eval",IF(AND(D31="",B8=""),"NA",IF(B8=D31,"A","E")),"")</f>
        <v/>
      </c>
      <c r="J31" s="37" t="str">
        <f t="shared" si="2"/>
        <v/>
      </c>
      <c r="K31" s="227"/>
      <c r="L31" s="23"/>
    </row>
    <row r="32" spans="1:35" ht="16.5" customHeight="1" thickBot="1">
      <c r="A32" s="111" t="s">
        <v>8</v>
      </c>
      <c r="B32" s="107" t="s">
        <v>148</v>
      </c>
      <c r="C32" s="217"/>
      <c r="D32" s="138"/>
      <c r="E32" s="138"/>
      <c r="F32" s="138"/>
      <c r="G32" s="138"/>
      <c r="H32" s="139"/>
      <c r="I32" s="9" t="str">
        <f t="shared" ref="I32:I43" si="11">IF($G$4="eval",IF(C32="","NA",IF(OR(J32=".",J32=""),IF(C32&lt;&gt;"","E","E"),J32)),"")</f>
        <v/>
      </c>
      <c r="J32" s="37" t="str">
        <f t="shared" si="2"/>
        <v/>
      </c>
      <c r="K32" s="227"/>
      <c r="L32" s="23"/>
    </row>
    <row r="33" spans="1:12" ht="16.5" customHeight="1" thickBot="1">
      <c r="A33" s="115"/>
      <c r="B33" s="107" t="s">
        <v>149</v>
      </c>
      <c r="C33" s="137"/>
      <c r="D33" s="138"/>
      <c r="E33" s="138"/>
      <c r="F33" s="138"/>
      <c r="G33" s="138"/>
      <c r="H33" s="139"/>
      <c r="I33" s="9" t="str">
        <f t="shared" si="11"/>
        <v/>
      </c>
      <c r="J33" s="37" t="str">
        <f t="shared" si="2"/>
        <v/>
      </c>
      <c r="K33" s="227"/>
      <c r="L33" s="23"/>
    </row>
    <row r="34" spans="1:12" ht="16.5" customHeight="1" thickBot="1">
      <c r="A34" s="115"/>
      <c r="B34" s="107" t="s">
        <v>150</v>
      </c>
      <c r="C34" s="137"/>
      <c r="D34" s="138"/>
      <c r="E34" s="138"/>
      <c r="F34" s="138"/>
      <c r="G34" s="138"/>
      <c r="H34" s="139"/>
      <c r="I34" s="9" t="str">
        <f t="shared" si="11"/>
        <v/>
      </c>
      <c r="J34" s="37" t="str">
        <f t="shared" si="2"/>
        <v/>
      </c>
      <c r="K34" s="227"/>
      <c r="L34" s="23"/>
    </row>
    <row r="35" spans="1:12" ht="16.5" customHeight="1" thickBot="1">
      <c r="A35" s="115"/>
      <c r="B35" s="107" t="s">
        <v>151</v>
      </c>
      <c r="C35" s="137"/>
      <c r="D35" s="138"/>
      <c r="E35" s="138"/>
      <c r="F35" s="138"/>
      <c r="G35" s="138"/>
      <c r="H35" s="139"/>
      <c r="I35" s="9" t="str">
        <f t="shared" si="11"/>
        <v/>
      </c>
      <c r="J35" s="37" t="str">
        <f t="shared" si="2"/>
        <v/>
      </c>
      <c r="K35" s="227"/>
      <c r="L35" s="23"/>
    </row>
    <row r="36" spans="1:12" ht="16.5" customHeight="1" thickBot="1">
      <c r="A36" s="115"/>
      <c r="B36" s="107" t="s">
        <v>152</v>
      </c>
      <c r="C36" s="217"/>
      <c r="D36" s="138"/>
      <c r="E36" s="138"/>
      <c r="F36" s="138"/>
      <c r="G36" s="138"/>
      <c r="H36" s="139"/>
      <c r="I36" s="9" t="str">
        <f t="shared" si="11"/>
        <v/>
      </c>
      <c r="J36" s="37" t="str">
        <f t="shared" si="2"/>
        <v/>
      </c>
      <c r="K36" s="227"/>
      <c r="L36" s="23"/>
    </row>
    <row r="37" spans="1:12" ht="16.5" customHeight="1" thickBot="1">
      <c r="A37" s="115"/>
      <c r="B37" s="107" t="s">
        <v>153</v>
      </c>
      <c r="C37" s="137"/>
      <c r="D37" s="138"/>
      <c r="E37" s="138"/>
      <c r="F37" s="138"/>
      <c r="G37" s="138"/>
      <c r="H37" s="139"/>
      <c r="I37" s="9" t="str">
        <f t="shared" si="11"/>
        <v/>
      </c>
      <c r="J37" s="37" t="str">
        <f t="shared" si="2"/>
        <v/>
      </c>
      <c r="K37" s="227"/>
      <c r="L37" s="23"/>
    </row>
    <row r="38" spans="1:12" ht="16.5" customHeight="1" thickBot="1">
      <c r="A38" s="111" t="s">
        <v>9</v>
      </c>
      <c r="B38" s="107" t="s">
        <v>133</v>
      </c>
      <c r="C38" s="137"/>
      <c r="D38" s="138"/>
      <c r="E38" s="138"/>
      <c r="F38" s="138"/>
      <c r="G38" s="138"/>
      <c r="H38" s="139"/>
      <c r="I38" s="9" t="str">
        <f t="shared" si="11"/>
        <v/>
      </c>
      <c r="J38" s="37" t="str">
        <f t="shared" si="2"/>
        <v/>
      </c>
      <c r="K38" s="227"/>
      <c r="L38" s="23"/>
    </row>
    <row r="39" spans="1:12" ht="16.5" customHeight="1" thickBot="1">
      <c r="A39" s="115"/>
      <c r="B39" s="107" t="s">
        <v>134</v>
      </c>
      <c r="C39" s="137"/>
      <c r="D39" s="138"/>
      <c r="E39" s="138"/>
      <c r="F39" s="138"/>
      <c r="G39" s="138"/>
      <c r="H39" s="139"/>
      <c r="I39" s="9" t="str">
        <f t="shared" si="11"/>
        <v/>
      </c>
      <c r="J39" s="37" t="str">
        <f t="shared" si="2"/>
        <v/>
      </c>
      <c r="K39" s="227"/>
      <c r="L39" s="23"/>
    </row>
    <row r="40" spans="1:12" ht="16.5" customHeight="1" thickBot="1">
      <c r="A40" s="115"/>
      <c r="B40" s="107" t="s">
        <v>135</v>
      </c>
      <c r="C40" s="137"/>
      <c r="D40" s="138"/>
      <c r="E40" s="138"/>
      <c r="F40" s="138"/>
      <c r="G40" s="138"/>
      <c r="H40" s="139"/>
      <c r="I40" s="9" t="str">
        <f t="shared" si="11"/>
        <v/>
      </c>
      <c r="J40" s="37" t="str">
        <f t="shared" si="2"/>
        <v/>
      </c>
      <c r="K40" s="227"/>
      <c r="L40" s="23"/>
    </row>
    <row r="41" spans="1:12" ht="16.5" customHeight="1" thickBot="1">
      <c r="A41" s="115"/>
      <c r="B41" s="107" t="s">
        <v>147</v>
      </c>
      <c r="C41" s="137"/>
      <c r="D41" s="138"/>
      <c r="E41" s="138"/>
      <c r="F41" s="138"/>
      <c r="G41" s="138"/>
      <c r="H41" s="139"/>
      <c r="I41" s="9" t="str">
        <f t="shared" si="11"/>
        <v/>
      </c>
      <c r="J41" s="37" t="str">
        <f t="shared" si="2"/>
        <v/>
      </c>
      <c r="K41" s="227"/>
      <c r="L41" s="23"/>
    </row>
    <row r="42" spans="1:12" ht="16.5" customHeight="1" thickBot="1">
      <c r="A42" s="111" t="s">
        <v>10</v>
      </c>
      <c r="B42" s="107" t="s">
        <v>133</v>
      </c>
      <c r="C42" s="137"/>
      <c r="D42" s="138"/>
      <c r="E42" s="138"/>
      <c r="F42" s="138"/>
      <c r="G42" s="138"/>
      <c r="H42" s="139"/>
      <c r="I42" s="9" t="str">
        <f t="shared" si="11"/>
        <v/>
      </c>
      <c r="J42" s="37" t="str">
        <f t="shared" si="2"/>
        <v/>
      </c>
      <c r="K42" s="227"/>
      <c r="L42" s="23"/>
    </row>
    <row r="43" spans="1:12" ht="16.5" customHeight="1" thickBot="1">
      <c r="A43" s="159"/>
      <c r="B43" s="155" t="s">
        <v>134</v>
      </c>
      <c r="C43" s="217"/>
      <c r="D43" s="138"/>
      <c r="E43" s="138"/>
      <c r="F43" s="138"/>
      <c r="G43" s="138"/>
      <c r="H43" s="139"/>
      <c r="I43" s="9" t="str">
        <f t="shared" si="11"/>
        <v/>
      </c>
      <c r="J43" s="37" t="str">
        <f t="shared" si="2"/>
        <v/>
      </c>
      <c r="K43" s="227"/>
      <c r="L43" s="23"/>
    </row>
    <row r="44" spans="1:12" ht="20.25" customHeight="1" thickBot="1">
      <c r="A44" s="125" t="s">
        <v>155</v>
      </c>
      <c r="B44" s="126"/>
      <c r="C44" s="126"/>
      <c r="D44" s="126"/>
      <c r="E44" s="126"/>
      <c r="F44" s="126"/>
      <c r="G44" s="126"/>
      <c r="H44" s="126"/>
      <c r="I44" s="128"/>
      <c r="J44" s="129"/>
      <c r="L44" s="23"/>
    </row>
    <row r="45" spans="1:12" ht="16.5" customHeight="1" thickBot="1">
      <c r="A45" s="171" t="s">
        <v>132</v>
      </c>
      <c r="B45" s="101" t="s">
        <v>20</v>
      </c>
      <c r="C45" s="220"/>
      <c r="D45" s="218"/>
      <c r="I45" s="9" t="str">
        <f>IF($G$4="eval",IF(C45="","NA",IF(OR(J45=".",J45=""),IF(OR(C45="2,50€",C45="2,50 €",C45="2,50euros",C45="2,50 euros",C45="2,50 euro",C45="2,50euro"),"A","E"),J45)),"")</f>
        <v/>
      </c>
      <c r="J45" s="37" t="str">
        <f t="shared" si="2"/>
        <v/>
      </c>
      <c r="K45" s="227" t="str">
        <f>IF($G$4="eval",(COUNTIFS(I45:I50,"a")+COUNTIFS(I45:I50,"e")*0.5)/COUNTA(I45:I50)*100,"")</f>
        <v/>
      </c>
      <c r="L45" s="23"/>
    </row>
    <row r="46" spans="1:12" ht="16.5" customHeight="1" thickBot="1">
      <c r="A46" s="171" t="s">
        <v>7</v>
      </c>
      <c r="B46" s="101" t="s">
        <v>20</v>
      </c>
      <c r="C46" s="170"/>
      <c r="D46" s="163"/>
      <c r="E46" s="140"/>
      <c r="F46" s="140"/>
      <c r="G46" s="140"/>
      <c r="H46" s="141"/>
      <c r="I46" s="9" t="str">
        <f>IF($G$4="eval",IF(C46="","NA",IF(OR(J46=".",J46=""),IF(OR(C46="1397m",C46="1397 m"),"A","E"),J46)),"")</f>
        <v/>
      </c>
      <c r="J46" s="37" t="str">
        <f t="shared" si="2"/>
        <v/>
      </c>
      <c r="K46" s="227"/>
      <c r="L46" s="23"/>
    </row>
    <row r="47" spans="1:12" ht="16.5" customHeight="1" thickBot="1">
      <c r="A47" s="171" t="s">
        <v>8</v>
      </c>
      <c r="B47" s="101" t="s">
        <v>20</v>
      </c>
      <c r="C47" s="164"/>
      <c r="D47" s="165"/>
      <c r="E47" s="164"/>
      <c r="F47" s="165"/>
      <c r="G47" s="164"/>
      <c r="H47" s="165"/>
      <c r="I47" s="9" t="str">
        <f t="shared" ref="I47" si="12">IF($G$4="eval",IF(AND(C47="",E47="",G47=""),"NA",IF(OR(J47=".",J47=""),IF(AND(C47="",E47="",G47&lt;&gt;""),"A","E"),J47)),"")</f>
        <v/>
      </c>
      <c r="J47" s="37" t="str">
        <f t="shared" si="2"/>
        <v/>
      </c>
      <c r="K47" s="227"/>
      <c r="L47" s="23"/>
    </row>
    <row r="48" spans="1:12" ht="16.5" customHeight="1">
      <c r="A48" s="171" t="s">
        <v>9</v>
      </c>
      <c r="B48" s="101" t="s">
        <v>20</v>
      </c>
      <c r="C48" s="166" t="s">
        <v>158</v>
      </c>
      <c r="D48" s="167"/>
      <c r="E48" s="166" t="s">
        <v>159</v>
      </c>
      <c r="F48" s="167"/>
      <c r="G48" s="166" t="s">
        <v>160</v>
      </c>
      <c r="H48" s="167"/>
      <c r="I48" s="9" t="str">
        <f>IF($G$4="eval",IF(AND(D48="",F48="",H48=""),"NA",IF(OR(J48=".",J48=""),IF(AND(D48&lt;&gt;"",F48="",H48&lt;&gt;""),"A","E"),J48)),"")</f>
        <v/>
      </c>
      <c r="J48" s="37" t="str">
        <f t="shared" si="2"/>
        <v/>
      </c>
      <c r="K48" s="227"/>
      <c r="L48" s="23"/>
    </row>
    <row r="49" spans="1:11" ht="16.5" customHeight="1" thickBot="1">
      <c r="A49" s="171"/>
      <c r="B49" s="101"/>
      <c r="C49" s="168" t="s">
        <v>161</v>
      </c>
      <c r="D49" s="169"/>
      <c r="E49" s="168" t="s">
        <v>162</v>
      </c>
      <c r="F49" s="169"/>
      <c r="G49" s="168" t="s">
        <v>163</v>
      </c>
      <c r="H49" s="169"/>
      <c r="I49" s="9" t="str">
        <f>IF($G$4="eval",IF(AND(D49="",F49="",H49=""),"NA",IF(OR(J49=".",J49=""),IF(AND(D49&lt;&gt;"",H49="",F49&lt;&gt;""),"A","E"),J49)),"")</f>
        <v/>
      </c>
      <c r="J49" s="37" t="str">
        <f t="shared" si="2"/>
        <v/>
      </c>
      <c r="K49" s="227"/>
    </row>
    <row r="50" spans="1:11" ht="16.5" customHeight="1" thickBot="1">
      <c r="A50" s="171" t="s">
        <v>10</v>
      </c>
      <c r="B50" s="101" t="s">
        <v>20</v>
      </c>
      <c r="C50" s="220"/>
      <c r="D50" s="218"/>
      <c r="E50" s="140"/>
      <c r="F50" s="140"/>
      <c r="G50" s="140"/>
      <c r="H50" s="141"/>
      <c r="I50" s="9" t="str">
        <f>IF($G$4="eval",IF(C50="","NA",IF(OR(J50=".",J50=""),IF(OR(C50="1500€",C50="1500 €",C50="1500euros",C50="1500 euros",C50="1500 euro",C50="1500euro"),"A","E"),J50)),"")</f>
        <v/>
      </c>
      <c r="J50" s="37" t="str">
        <f t="shared" si="2"/>
        <v/>
      </c>
      <c r="K50" s="227"/>
    </row>
    <row r="51" spans="1:11" ht="16.5" customHeight="1" thickBot="1">
      <c r="A51" s="172" t="s">
        <v>11</v>
      </c>
      <c r="B51" s="173" t="s">
        <v>20</v>
      </c>
      <c r="C51" s="79"/>
      <c r="D51" s="80"/>
      <c r="E51" s="79"/>
      <c r="F51" s="80"/>
      <c r="G51" s="79"/>
      <c r="H51" s="80"/>
      <c r="I51" s="9" t="str">
        <f t="shared" ref="I51:I52" si="13">IF($G$4="eval",IF(AND(C51="",E51="",G51=""),"NA",IF(OR(J51=".",J51=""),IF(AND(C51="",E51="",G51&lt;&gt;""),"A","E"),J51)),"")</f>
        <v/>
      </c>
      <c r="J51" s="37" t="str">
        <f t="shared" si="2"/>
        <v/>
      </c>
      <c r="K51" s="227" t="str">
        <f>IF($G$4="eval",(COUNTIFS(I51:I55,"a"))/COUNTA(I51:I55)*100,"")</f>
        <v/>
      </c>
    </row>
    <row r="52" spans="1:11" ht="16.5" customHeight="1" thickBot="1">
      <c r="A52" s="172" t="s">
        <v>12</v>
      </c>
      <c r="B52" s="173" t="s">
        <v>20</v>
      </c>
      <c r="C52" s="79"/>
      <c r="D52" s="80"/>
      <c r="E52" s="79"/>
      <c r="F52" s="80"/>
      <c r="G52" s="79"/>
      <c r="H52" s="80"/>
      <c r="I52" s="9" t="str">
        <f t="shared" si="13"/>
        <v/>
      </c>
      <c r="J52" s="37" t="str">
        <f t="shared" si="2"/>
        <v/>
      </c>
      <c r="K52" s="227"/>
    </row>
    <row r="53" spans="1:11" ht="16.5" customHeight="1" thickBot="1">
      <c r="A53" s="172" t="s">
        <v>13</v>
      </c>
      <c r="B53" s="173" t="s">
        <v>20</v>
      </c>
      <c r="C53" s="174"/>
      <c r="D53" s="175"/>
      <c r="E53" s="140" t="s">
        <v>166</v>
      </c>
      <c r="F53" s="140"/>
      <c r="G53" s="140"/>
      <c r="H53" s="141"/>
      <c r="I53" s="9" t="str">
        <f>IF($G$4="eval",IF(C53="","NA",IF(OR(J53=".",J53=""),IF(C53=2.275,"A","E"),J53)),"")</f>
        <v/>
      </c>
      <c r="J53" s="37" t="str">
        <f t="shared" si="2"/>
        <v/>
      </c>
      <c r="K53" s="227"/>
    </row>
    <row r="54" spans="1:11" ht="16.5" customHeight="1" thickBot="1">
      <c r="A54" s="172" t="s">
        <v>14</v>
      </c>
      <c r="B54" s="173" t="s">
        <v>20</v>
      </c>
      <c r="C54" s="79"/>
      <c r="D54" s="80"/>
      <c r="E54" s="79"/>
      <c r="F54" s="80"/>
      <c r="G54" s="79"/>
      <c r="H54" s="80"/>
      <c r="I54" s="9" t="str">
        <f t="shared" ref="I54" si="14">IF($G$4="eval",IF(AND(C54="",E54="",G54=""),"NA",IF(OR(J54=".",J54=""),IF(AND(C54&lt;&gt;"",E54="",G54=""),"A","E"),J54)),"")</f>
        <v/>
      </c>
      <c r="J54" s="37" t="str">
        <f t="shared" si="2"/>
        <v/>
      </c>
      <c r="K54" s="227"/>
    </row>
    <row r="55" spans="1:11" ht="16.5" customHeight="1" thickBot="1">
      <c r="A55" s="172" t="s">
        <v>15</v>
      </c>
      <c r="B55" s="173" t="s">
        <v>20</v>
      </c>
      <c r="C55" s="79"/>
      <c r="D55" s="80"/>
      <c r="E55" s="79"/>
      <c r="F55" s="80"/>
      <c r="G55" s="79"/>
      <c r="H55" s="80"/>
      <c r="I55" s="9" t="str">
        <f t="shared" ref="I55" si="15">IF($G$4="eval",IF(AND(C55="",E55="",G55=""),"NA",IF(OR(J55=".",J55=""),IF(AND(C55="",E55&lt;&gt;"",G55=""),"A","E"),J55)),"")</f>
        <v/>
      </c>
      <c r="J55" s="37" t="str">
        <f t="shared" si="2"/>
        <v/>
      </c>
      <c r="K55" s="227"/>
    </row>
    <row r="56" spans="1:11" ht="16.5" customHeight="1" thickBot="1">
      <c r="A56" s="177" t="s">
        <v>16</v>
      </c>
      <c r="B56" s="178" t="s">
        <v>20</v>
      </c>
      <c r="C56" s="179"/>
      <c r="D56" s="180"/>
      <c r="E56" s="140" t="s">
        <v>167</v>
      </c>
      <c r="F56" s="140"/>
      <c r="G56" s="140"/>
      <c r="H56" s="141"/>
      <c r="I56" s="9" t="str">
        <f>IF($G$4="eval",IF(C56="","NA",IF(OR(J56=".",J56=""),IF(ROUND(C56,0)=ROUND(0.5*(4/3*3.14*17.3),0),"A","E"),J56)),"")</f>
        <v/>
      </c>
      <c r="J56" s="37" t="str">
        <f t="shared" si="2"/>
        <v/>
      </c>
      <c r="K56" s="227" t="str">
        <f>IF($G$4="eval",(COUNTIFS(I56:I58,"a")+COUNTIFS(I56:I58,"e")*0.5)/COUNTA(I56:I58)*100,"")</f>
        <v/>
      </c>
    </row>
    <row r="57" spans="1:11" ht="16.5" customHeight="1" thickBot="1">
      <c r="A57" s="177" t="s">
        <v>17</v>
      </c>
      <c r="B57" s="178" t="s">
        <v>20</v>
      </c>
      <c r="C57" s="222"/>
      <c r="D57" s="223"/>
      <c r="E57" s="140" t="s">
        <v>169</v>
      </c>
      <c r="F57" s="140"/>
      <c r="G57" s="140"/>
      <c r="H57" s="141"/>
      <c r="I57" s="9" t="str">
        <f>IF($G$4="eval",IF(C57="","NA",IF(OR(J57=".",J57=""),IF(ROUND(C57,0)=ROUND(280000*40/100,0),"A","E"),J57)),"")</f>
        <v/>
      </c>
      <c r="J57" s="37" t="str">
        <f t="shared" si="2"/>
        <v/>
      </c>
      <c r="K57" s="227"/>
    </row>
    <row r="58" spans="1:11" ht="16.5" customHeight="1" thickBot="1">
      <c r="A58" s="177" t="s">
        <v>18</v>
      </c>
      <c r="B58" s="178" t="s">
        <v>20</v>
      </c>
      <c r="C58" s="181"/>
      <c r="D58" s="182"/>
      <c r="E58" s="140" t="s">
        <v>168</v>
      </c>
      <c r="F58" s="140"/>
      <c r="G58" s="140"/>
      <c r="H58" s="141"/>
      <c r="I58" s="9" t="str">
        <f>IF($G$4="eval",IF(C58="","NA",IF(OR(J58=".",J58=""),IF(ROUND(C58,2)=ROUND(15000+35*12.5,2),"A","E"),J58)),"")</f>
        <v/>
      </c>
      <c r="J58" s="37" t="str">
        <f t="shared" si="2"/>
        <v/>
      </c>
      <c r="K58" s="227"/>
    </row>
    <row r="59" spans="1:11" ht="16.5" customHeight="1" thickBot="1">
      <c r="A59" s="184" t="s">
        <v>19</v>
      </c>
      <c r="B59" s="185" t="s">
        <v>20</v>
      </c>
      <c r="C59" s="79"/>
      <c r="D59" s="80"/>
      <c r="E59" s="79"/>
      <c r="F59" s="80"/>
      <c r="G59" s="79"/>
      <c r="H59" s="80"/>
      <c r="I59" s="9" t="str">
        <f t="shared" ref="I59" si="16">IF($G$4="eval",IF(AND(C59="",E59="",G59=""),"NA",IF(OR(J59=".",J59=""),IF(AND(C59="",E59&lt;&gt;"",G59=""),"A","E"),J59)),"")</f>
        <v/>
      </c>
      <c r="J59" s="37" t="str">
        <f t="shared" si="2"/>
        <v/>
      </c>
      <c r="K59" s="227" t="str">
        <f>IF($G$4="eval",(COUNTIFS(I59:I61,"a")+COUNTIFS(I59:I61,"e")*0.5)/COUNTA(I59:I61)*100,"")</f>
        <v/>
      </c>
    </row>
    <row r="60" spans="1:11" ht="48.75" customHeight="1" thickBot="1">
      <c r="A60" s="189" t="s">
        <v>171</v>
      </c>
      <c r="B60" s="190"/>
      <c r="C60" s="186"/>
      <c r="D60" s="187"/>
      <c r="E60" s="187"/>
      <c r="F60" s="187"/>
      <c r="G60" s="187"/>
      <c r="H60" s="188"/>
      <c r="I60" s="9" t="str">
        <f t="shared" ref="I60" si="17">IF($G$4="eval",IF(AND(C60="",E60="",G60=""),"NA",IF(OR(J60=".",J60=""),IF(AND(C60="",E60="",G60&lt;&gt;""),"A","E"),J60)),"")</f>
        <v/>
      </c>
      <c r="J60" s="37" t="str">
        <f t="shared" si="2"/>
        <v/>
      </c>
      <c r="K60" s="227"/>
    </row>
    <row r="61" spans="1:11" ht="50.25" customHeight="1" thickBot="1">
      <c r="A61" s="225" t="s">
        <v>92</v>
      </c>
      <c r="B61" s="226" t="s">
        <v>20</v>
      </c>
      <c r="C61" s="193"/>
      <c r="D61" s="191"/>
      <c r="E61" s="191"/>
      <c r="F61" s="191"/>
      <c r="G61" s="191"/>
      <c r="H61" s="192"/>
      <c r="I61" s="9" t="str">
        <f t="shared" ref="I61" si="18">IF($G$4="eval",IF(AND(C61="",E61="",G61=""),"NA",IF(OR(J61=".",J61=""),IF(AND(C61="",E61&lt;&gt;"",G61=""),"A","E"),J61)),"")</f>
        <v/>
      </c>
      <c r="J61" s="37" t="str">
        <f t="shared" si="2"/>
        <v/>
      </c>
      <c r="K61" s="227"/>
    </row>
    <row r="62" spans="1:11" ht="16.5" customHeight="1" thickBot="1">
      <c r="A62" s="229" t="s">
        <v>99</v>
      </c>
      <c r="B62" s="105" t="s">
        <v>20</v>
      </c>
      <c r="C62" s="211"/>
      <c r="D62" s="210"/>
      <c r="E62" s="140"/>
      <c r="F62" s="140"/>
      <c r="G62" s="140"/>
      <c r="H62" s="141"/>
      <c r="I62" s="9" t="str">
        <f>IF($G$4="eval",IF(C62="","NA",IF(OR(J62=".",J62=""),IF(C62="3/8","A","E"),J62)),"")</f>
        <v/>
      </c>
      <c r="J62" s="37" t="str">
        <f t="shared" si="2"/>
        <v/>
      </c>
      <c r="K62" s="227" t="str">
        <f>IF($G$4="eval",(COUNTIFS(I62:I64,"a")+COUNTIFS(I62:I64,"e")*0.5)/COUNTA(I62:I64)*100,"")</f>
        <v/>
      </c>
    </row>
    <row r="63" spans="1:11" ht="16.5" customHeight="1" thickBot="1">
      <c r="A63" s="229" t="s">
        <v>130</v>
      </c>
      <c r="B63" s="105" t="s">
        <v>20</v>
      </c>
      <c r="C63" s="213"/>
      <c r="D63" s="214"/>
      <c r="E63" s="140"/>
      <c r="F63" s="140"/>
      <c r="G63" s="140"/>
      <c r="H63" s="141"/>
      <c r="I63" s="9" t="str">
        <f>IF($G$4="eval",IF(C63="","NA",IF(OR(J63=".",J63=""),IF(C63=0.9,"A","E"),J63)),"")</f>
        <v/>
      </c>
      <c r="J63" s="37" t="str">
        <f t="shared" si="2"/>
        <v/>
      </c>
      <c r="K63" s="227"/>
    </row>
    <row r="64" spans="1:11" ht="16.5" customHeight="1" thickBot="1">
      <c r="A64" s="235" t="s">
        <v>131</v>
      </c>
      <c r="B64" s="236" t="s">
        <v>20</v>
      </c>
      <c r="C64" s="120"/>
      <c r="D64" s="163"/>
      <c r="E64" s="120"/>
      <c r="F64" s="163"/>
      <c r="G64" s="120"/>
      <c r="H64" s="163"/>
      <c r="I64" s="9" t="str">
        <f>IF($G$4="eval",IF(AND(C64="",E64="",G64=""),"NA",IF(OR(J64=".",J64=""),IF(AND(C64&lt;&gt;"",E64="",G64=""),"A","E"),J64)),"")</f>
        <v/>
      </c>
      <c r="J64" s="37" t="str">
        <f t="shared" si="2"/>
        <v/>
      </c>
      <c r="K64" s="227"/>
    </row>
    <row r="65" spans="11:11">
      <c r="K65" s="228"/>
    </row>
    <row r="66" spans="11:11">
      <c r="K66" s="228"/>
    </row>
  </sheetData>
  <sheetProtection password="CB19" sheet="1" objects="1" scenarios="1" formatCells="0" formatColumns="0" formatRows="0"/>
  <mergeCells count="127">
    <mergeCell ref="M1:R1"/>
    <mergeCell ref="A9:H9"/>
    <mergeCell ref="A27:H27"/>
    <mergeCell ref="A44:H44"/>
    <mergeCell ref="A60:B60"/>
    <mergeCell ref="C60:H60"/>
    <mergeCell ref="C61:H61"/>
    <mergeCell ref="C62:D62"/>
    <mergeCell ref="C63:D63"/>
    <mergeCell ref="C64:D64"/>
    <mergeCell ref="E64:F64"/>
    <mergeCell ref="G64:H64"/>
    <mergeCell ref="K10:K15"/>
    <mergeCell ref="K16:K22"/>
    <mergeCell ref="K23:K26"/>
    <mergeCell ref="K28:K43"/>
    <mergeCell ref="K45:K50"/>
    <mergeCell ref="K51:K55"/>
    <mergeCell ref="K62:K64"/>
    <mergeCell ref="K59:K61"/>
    <mergeCell ref="K56:K58"/>
    <mergeCell ref="C55:D55"/>
    <mergeCell ref="E55:F55"/>
    <mergeCell ref="G55:H55"/>
    <mergeCell ref="C56:D56"/>
    <mergeCell ref="C57:D57"/>
    <mergeCell ref="C58:D58"/>
    <mergeCell ref="C59:D59"/>
    <mergeCell ref="E59:F59"/>
    <mergeCell ref="G59:H59"/>
    <mergeCell ref="C50:D50"/>
    <mergeCell ref="C51:D51"/>
    <mergeCell ref="E51:F51"/>
    <mergeCell ref="G51:H51"/>
    <mergeCell ref="C52:D52"/>
    <mergeCell ref="E52:F52"/>
    <mergeCell ref="G52:H52"/>
    <mergeCell ref="C53:D53"/>
    <mergeCell ref="C54:D54"/>
    <mergeCell ref="E54:F54"/>
    <mergeCell ref="G54:H54"/>
    <mergeCell ref="I8:J8"/>
    <mergeCell ref="C28:H28"/>
    <mergeCell ref="C29:H29"/>
    <mergeCell ref="C30:H30"/>
    <mergeCell ref="C32:H32"/>
    <mergeCell ref="C33:H33"/>
    <mergeCell ref="C34:H34"/>
    <mergeCell ref="C46:D46"/>
    <mergeCell ref="C47:D47"/>
    <mergeCell ref="E47:F47"/>
    <mergeCell ref="G47:H47"/>
    <mergeCell ref="C45:D45"/>
    <mergeCell ref="C43:H43"/>
    <mergeCell ref="C40:H40"/>
    <mergeCell ref="C41:H41"/>
    <mergeCell ref="C42:H42"/>
    <mergeCell ref="C37:H37"/>
    <mergeCell ref="C38:H38"/>
    <mergeCell ref="C39:H39"/>
    <mergeCell ref="C35:H35"/>
    <mergeCell ref="C36:H36"/>
    <mergeCell ref="A4:B4"/>
    <mergeCell ref="A5:H7"/>
    <mergeCell ref="C4:D4"/>
    <mergeCell ref="G4:H4"/>
    <mergeCell ref="E4:F4"/>
    <mergeCell ref="A1:B1"/>
    <mergeCell ref="C1:H1"/>
    <mergeCell ref="A2:B2"/>
    <mergeCell ref="C2:H2"/>
    <mergeCell ref="A3:B3"/>
    <mergeCell ref="C3:H3"/>
    <mergeCell ref="G25:H25"/>
    <mergeCell ref="G26:H26"/>
    <mergeCell ref="E18:F18"/>
    <mergeCell ref="G18:H18"/>
    <mergeCell ref="E19:F19"/>
    <mergeCell ref="G19:H19"/>
    <mergeCell ref="E17:F17"/>
    <mergeCell ref="C17:D17"/>
    <mergeCell ref="G17:H17"/>
    <mergeCell ref="E8:F8"/>
    <mergeCell ref="E11:F11"/>
    <mergeCell ref="E12:F12"/>
    <mergeCell ref="G15:H15"/>
    <mergeCell ref="G8:H8"/>
    <mergeCell ref="G11:H11"/>
    <mergeCell ref="G12:H12"/>
    <mergeCell ref="C15:D15"/>
    <mergeCell ref="C8:D8"/>
    <mergeCell ref="G10:H10"/>
    <mergeCell ref="C13:D13"/>
    <mergeCell ref="E13:F13"/>
    <mergeCell ref="G13:H13"/>
    <mergeCell ref="C26:D26"/>
    <mergeCell ref="C11:D11"/>
    <mergeCell ref="C12:D12"/>
    <mergeCell ref="E15:F15"/>
    <mergeCell ref="E10:F10"/>
    <mergeCell ref="C10:D10"/>
    <mergeCell ref="E26:F26"/>
    <mergeCell ref="C25:D25"/>
    <mergeCell ref="E25:F25"/>
    <mergeCell ref="E14:F14"/>
    <mergeCell ref="C14:D14"/>
    <mergeCell ref="G14:H14"/>
    <mergeCell ref="C16:D16"/>
    <mergeCell ref="E16:F16"/>
    <mergeCell ref="G16:H16"/>
    <mergeCell ref="C18:D18"/>
    <mergeCell ref="C19:D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</mergeCells>
  <conditionalFormatting sqref="I9:I64">
    <cfRule type="cellIs" dxfId="25" priority="172" operator="equal">
      <formula>"NA"</formula>
    </cfRule>
  </conditionalFormatting>
  <conditionalFormatting sqref="I9:I64">
    <cfRule type="cellIs" dxfId="24" priority="170" operator="equal">
      <formula>"E"</formula>
    </cfRule>
    <cfRule type="cellIs" dxfId="23" priority="171" operator="equal">
      <formula>"ok"</formula>
    </cfRule>
  </conditionalFormatting>
  <conditionalFormatting sqref="I9:I64">
    <cfRule type="cellIs" dxfId="22" priority="169" operator="equal">
      <formula>"A"</formula>
    </cfRule>
  </conditionalFormatting>
  <conditionalFormatting sqref="B8 I8 J9:J64">
    <cfRule type="cellIs" dxfId="21" priority="106" operator="equal">
      <formula>"."</formula>
    </cfRule>
    <cfRule type="cellIs" dxfId="20" priority="107" operator="equal">
      <formula>"NA"</formula>
    </cfRule>
  </conditionalFormatting>
  <conditionalFormatting sqref="B8 I8 J9:J64">
    <cfRule type="cellIs" dxfId="19" priority="105" operator="equal">
      <formula>"A"</formula>
    </cfRule>
  </conditionalFormatting>
  <conditionalFormatting sqref="B8 I8 J9:J64">
    <cfRule type="cellIs" dxfId="18" priority="104" operator="equal">
      <formula>"E"</formula>
    </cfRule>
  </conditionalFormatting>
  <conditionalFormatting sqref="B8 I8 J9:J64">
    <cfRule type="cellIs" dxfId="17" priority="103" operator="equal">
      <formula>"A    E    NA"</formula>
    </cfRule>
  </conditionalFormatting>
  <pageMargins left="0.7" right="0.7" top="0.75" bottom="0.75" header="0.3" footer="0.3"/>
  <pageSetup paperSize="9" orientation="portrait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">
    <tabColor rgb="FFFFC000"/>
  </sheetPr>
  <dimension ref="A1:K40"/>
  <sheetViews>
    <sheetView view="pageLayout" workbookViewId="0">
      <selection sqref="A1:F1"/>
    </sheetView>
  </sheetViews>
  <sheetFormatPr baseColWidth="10" defaultRowHeight="15"/>
  <cols>
    <col min="1" max="1" width="12.85546875" style="117" customWidth="1"/>
    <col min="2" max="2" width="13" style="117" customWidth="1"/>
    <col min="3" max="11" width="5.85546875" style="117" customWidth="1"/>
    <col min="12" max="16384" width="11.42578125" style="117"/>
  </cols>
  <sheetData>
    <row r="1" spans="1:11">
      <c r="A1" s="291" t="str">
        <f>'Sept 2020'!C1</f>
        <v xml:space="preserve"> </v>
      </c>
      <c r="B1" s="291"/>
      <c r="C1" s="291"/>
      <c r="D1" s="291"/>
      <c r="E1" s="291"/>
      <c r="F1" s="291"/>
    </row>
    <row r="2" spans="1:11">
      <c r="A2" s="272" t="s">
        <v>0</v>
      </c>
      <c r="B2" s="63" t="str">
        <f>'Sept 2020'!C4</f>
        <v xml:space="preserve"> </v>
      </c>
      <c r="C2" s="3" t="s">
        <v>179</v>
      </c>
      <c r="D2" s="3" t="s">
        <v>180</v>
      </c>
      <c r="E2" s="3" t="s">
        <v>181</v>
      </c>
      <c r="F2" s="3" t="s">
        <v>137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</row>
    <row r="4" spans="1:11">
      <c r="A4" s="273" t="s">
        <v>39</v>
      </c>
      <c r="B4" s="273" t="s">
        <v>40</v>
      </c>
      <c r="C4" s="231" t="str">
        <f>'Sept 2020'!K10</f>
        <v/>
      </c>
      <c r="D4" s="231" t="str">
        <f>'Sept 2020'!K16</f>
        <v/>
      </c>
      <c r="E4" s="231" t="str">
        <f>'Sept 2020'!K23</f>
        <v/>
      </c>
      <c r="F4" s="231" t="str">
        <f>'Sept 2020'!K28</f>
        <v/>
      </c>
      <c r="G4" s="231" t="str">
        <f>'Sept 2020'!K45</f>
        <v/>
      </c>
      <c r="H4" s="231" t="str">
        <f>'Sept 2020'!K51</f>
        <v/>
      </c>
      <c r="I4" s="231" t="str">
        <f>'Sept 2020'!K56</f>
        <v/>
      </c>
      <c r="J4" s="231" t="str">
        <f>'Sept 2020'!K59</f>
        <v/>
      </c>
      <c r="K4" s="231" t="str">
        <f>'Sept 2020'!K62</f>
        <v/>
      </c>
    </row>
    <row r="5" spans="1:11">
      <c r="A5" s="273" t="s">
        <v>41</v>
      </c>
      <c r="B5" s="273" t="s">
        <v>42</v>
      </c>
      <c r="C5" s="12"/>
      <c r="D5" s="12"/>
      <c r="E5" s="12"/>
      <c r="F5" s="12"/>
      <c r="G5" s="63"/>
      <c r="H5" s="63"/>
      <c r="I5" s="63"/>
      <c r="J5" s="63"/>
      <c r="K5" s="63"/>
    </row>
    <row r="6" spans="1:11">
      <c r="A6" s="273" t="s">
        <v>43</v>
      </c>
      <c r="B6" s="273" t="s">
        <v>67</v>
      </c>
      <c r="C6" s="13"/>
      <c r="D6" s="13"/>
      <c r="E6" s="13"/>
      <c r="F6" s="13"/>
      <c r="G6" s="63"/>
      <c r="H6" s="63"/>
      <c r="I6" s="63"/>
      <c r="J6" s="63"/>
      <c r="K6" s="63"/>
    </row>
    <row r="7" spans="1:11">
      <c r="A7" s="273" t="s">
        <v>44</v>
      </c>
      <c r="B7" s="273" t="s">
        <v>68</v>
      </c>
      <c r="C7" s="13"/>
      <c r="D7" s="13"/>
      <c r="E7" s="13"/>
      <c r="F7" s="13"/>
      <c r="G7" s="63"/>
      <c r="H7" s="63"/>
      <c r="I7" s="63"/>
      <c r="J7" s="63"/>
      <c r="K7" s="63"/>
    </row>
    <row r="8" spans="1:11">
      <c r="A8" s="273" t="s">
        <v>45</v>
      </c>
      <c r="B8" s="273" t="s">
        <v>69</v>
      </c>
      <c r="C8" s="13"/>
      <c r="D8" s="13"/>
      <c r="E8" s="13"/>
      <c r="F8" s="13"/>
      <c r="G8" s="63"/>
      <c r="H8" s="63"/>
      <c r="I8" s="63"/>
      <c r="J8" s="63"/>
      <c r="K8" s="63"/>
    </row>
    <row r="9" spans="1:11">
      <c r="A9" s="273" t="s">
        <v>46</v>
      </c>
      <c r="B9" s="273" t="s">
        <v>70</v>
      </c>
      <c r="C9" s="13"/>
      <c r="D9" s="13"/>
      <c r="E9" s="13"/>
      <c r="F9" s="13"/>
      <c r="G9" s="63"/>
      <c r="H9" s="63"/>
      <c r="I9" s="63"/>
      <c r="J9" s="63"/>
      <c r="K9" s="63"/>
    </row>
    <row r="10" spans="1:11">
      <c r="A10" s="273" t="s">
        <v>47</v>
      </c>
      <c r="B10" s="273" t="s">
        <v>71</v>
      </c>
      <c r="C10" s="13"/>
      <c r="D10" s="13"/>
      <c r="E10" s="13"/>
      <c r="F10" s="13"/>
      <c r="G10" s="63"/>
      <c r="H10" s="63"/>
      <c r="I10" s="63"/>
      <c r="J10" s="63"/>
      <c r="K10" s="63"/>
    </row>
    <row r="11" spans="1:11">
      <c r="A11" s="273" t="s">
        <v>48</v>
      </c>
      <c r="B11" s="273" t="s">
        <v>72</v>
      </c>
      <c r="C11" s="13"/>
      <c r="D11" s="13"/>
      <c r="E11" s="13"/>
      <c r="F11" s="13"/>
      <c r="G11" s="63"/>
      <c r="H11" s="63"/>
      <c r="I11" s="63"/>
      <c r="J11" s="63"/>
      <c r="K11" s="63"/>
    </row>
    <row r="12" spans="1:11">
      <c r="A12" s="273" t="s">
        <v>49</v>
      </c>
      <c r="B12" s="273" t="s">
        <v>73</v>
      </c>
      <c r="C12" s="13"/>
      <c r="D12" s="13"/>
      <c r="E12" s="13"/>
      <c r="F12" s="13"/>
      <c r="G12" s="63"/>
      <c r="H12" s="63"/>
      <c r="I12" s="63"/>
      <c r="J12" s="63"/>
      <c r="K12" s="63"/>
    </row>
    <row r="13" spans="1:11">
      <c r="A13" s="273" t="s">
        <v>50</v>
      </c>
      <c r="B13" s="273" t="s">
        <v>74</v>
      </c>
      <c r="C13" s="13"/>
      <c r="D13" s="13"/>
      <c r="E13" s="13"/>
      <c r="F13" s="13"/>
      <c r="G13" s="63"/>
      <c r="H13" s="63"/>
      <c r="I13" s="63"/>
      <c r="J13" s="63"/>
      <c r="K13" s="63"/>
    </row>
    <row r="14" spans="1:11">
      <c r="A14" s="273" t="s">
        <v>51</v>
      </c>
      <c r="B14" s="273" t="s">
        <v>75</v>
      </c>
      <c r="C14" s="13"/>
      <c r="D14" s="13"/>
      <c r="E14" s="13"/>
      <c r="F14" s="13"/>
      <c r="G14" s="63"/>
      <c r="H14" s="63"/>
      <c r="I14" s="63"/>
      <c r="J14" s="63"/>
      <c r="K14" s="63"/>
    </row>
    <row r="15" spans="1:11">
      <c r="A15" s="273" t="s">
        <v>52</v>
      </c>
      <c r="B15" s="273" t="s">
        <v>76</v>
      </c>
      <c r="C15" s="13"/>
      <c r="D15" s="13"/>
      <c r="E15" s="13"/>
      <c r="F15" s="13"/>
      <c r="G15" s="63"/>
      <c r="H15" s="63"/>
      <c r="I15" s="63"/>
      <c r="J15" s="63"/>
      <c r="K15" s="63"/>
    </row>
    <row r="16" spans="1:11">
      <c r="A16" s="273" t="s">
        <v>53</v>
      </c>
      <c r="B16" s="273" t="s">
        <v>77</v>
      </c>
      <c r="C16" s="13"/>
      <c r="D16" s="13"/>
      <c r="E16" s="13"/>
      <c r="F16" s="13"/>
      <c r="G16" s="63"/>
      <c r="H16" s="63"/>
      <c r="I16" s="63"/>
      <c r="J16" s="63"/>
      <c r="K16" s="63"/>
    </row>
    <row r="17" spans="1:11">
      <c r="A17" s="273" t="s">
        <v>54</v>
      </c>
      <c r="B17" s="273" t="s">
        <v>78</v>
      </c>
      <c r="C17" s="13"/>
      <c r="D17" s="13"/>
      <c r="E17" s="13"/>
      <c r="F17" s="13"/>
      <c r="G17" s="63"/>
      <c r="H17" s="63"/>
      <c r="I17" s="63"/>
      <c r="J17" s="63"/>
      <c r="K17" s="63"/>
    </row>
    <row r="18" spans="1:11">
      <c r="A18" s="273" t="s">
        <v>55</v>
      </c>
      <c r="B18" s="273" t="s">
        <v>79</v>
      </c>
      <c r="C18" s="13"/>
      <c r="D18" s="13"/>
      <c r="E18" s="13"/>
      <c r="F18" s="13"/>
      <c r="G18" s="63"/>
      <c r="H18" s="63"/>
      <c r="I18" s="63"/>
      <c r="J18" s="63"/>
      <c r="K18" s="63"/>
    </row>
    <row r="19" spans="1:11">
      <c r="A19" s="273" t="s">
        <v>56</v>
      </c>
      <c r="B19" s="273" t="s">
        <v>80</v>
      </c>
      <c r="C19" s="13"/>
      <c r="D19" s="13"/>
      <c r="E19" s="13"/>
      <c r="F19" s="13"/>
      <c r="G19" s="63"/>
      <c r="H19" s="63"/>
      <c r="I19" s="63"/>
      <c r="J19" s="63"/>
      <c r="K19" s="63"/>
    </row>
    <row r="20" spans="1:11">
      <c r="A20" s="273" t="s">
        <v>57</v>
      </c>
      <c r="B20" s="273" t="s">
        <v>81</v>
      </c>
      <c r="C20" s="13"/>
      <c r="D20" s="13"/>
      <c r="E20" s="13"/>
      <c r="F20" s="13"/>
      <c r="G20" s="63"/>
      <c r="H20" s="63"/>
      <c r="I20" s="63"/>
      <c r="J20" s="63"/>
      <c r="K20" s="63"/>
    </row>
    <row r="21" spans="1:11">
      <c r="A21" s="273" t="s">
        <v>58</v>
      </c>
      <c r="B21" s="273" t="s">
        <v>82</v>
      </c>
      <c r="C21" s="13"/>
      <c r="D21" s="13"/>
      <c r="E21" s="13"/>
      <c r="F21" s="13"/>
      <c r="G21" s="63"/>
      <c r="H21" s="63"/>
      <c r="I21" s="63"/>
      <c r="J21" s="63"/>
      <c r="K21" s="63"/>
    </row>
    <row r="22" spans="1:11">
      <c r="A22" s="273" t="s">
        <v>59</v>
      </c>
      <c r="B22" s="273" t="s">
        <v>83</v>
      </c>
      <c r="C22" s="13"/>
      <c r="D22" s="13"/>
      <c r="E22" s="13"/>
      <c r="F22" s="13"/>
      <c r="G22" s="63"/>
      <c r="H22" s="63"/>
      <c r="I22" s="63"/>
      <c r="J22" s="63"/>
      <c r="K22" s="63"/>
    </row>
    <row r="23" spans="1:11">
      <c r="A23" s="273" t="s">
        <v>60</v>
      </c>
      <c r="B23" s="273" t="s">
        <v>84</v>
      </c>
      <c r="C23" s="13"/>
      <c r="D23" s="13"/>
      <c r="E23" s="13"/>
      <c r="F23" s="13"/>
      <c r="G23" s="63"/>
      <c r="H23" s="63"/>
      <c r="I23" s="63"/>
      <c r="J23" s="63"/>
      <c r="K23" s="63"/>
    </row>
    <row r="24" spans="1:11">
      <c r="A24" s="273" t="s">
        <v>61</v>
      </c>
      <c r="B24" s="273" t="s">
        <v>85</v>
      </c>
      <c r="C24" s="13"/>
      <c r="D24" s="13"/>
      <c r="E24" s="13"/>
      <c r="F24" s="13"/>
      <c r="G24" s="63"/>
      <c r="H24" s="63"/>
      <c r="I24" s="63"/>
      <c r="J24" s="63"/>
      <c r="K24" s="63"/>
    </row>
    <row r="25" spans="1:11">
      <c r="A25" s="273" t="s">
        <v>62</v>
      </c>
      <c r="B25" s="273" t="s">
        <v>86</v>
      </c>
      <c r="C25" s="13"/>
      <c r="D25" s="13"/>
      <c r="E25" s="13"/>
      <c r="F25" s="13"/>
      <c r="G25" s="63"/>
      <c r="H25" s="63"/>
      <c r="I25" s="63"/>
      <c r="J25" s="63"/>
      <c r="K25" s="63"/>
    </row>
    <row r="26" spans="1:11">
      <c r="A26" s="273" t="s">
        <v>63</v>
      </c>
      <c r="B26" s="273" t="s">
        <v>87</v>
      </c>
      <c r="C26" s="13"/>
      <c r="D26" s="13"/>
      <c r="E26" s="13"/>
      <c r="F26" s="13"/>
      <c r="G26" s="63"/>
      <c r="H26" s="63"/>
      <c r="I26" s="63"/>
      <c r="J26" s="63"/>
      <c r="K26" s="63"/>
    </row>
    <row r="27" spans="1:11">
      <c r="A27" s="273" t="s">
        <v>64</v>
      </c>
      <c r="B27" s="273" t="s">
        <v>88</v>
      </c>
      <c r="C27" s="13"/>
      <c r="D27" s="13"/>
      <c r="E27" s="13"/>
      <c r="F27" s="13"/>
      <c r="G27" s="63"/>
      <c r="H27" s="63"/>
      <c r="I27" s="63"/>
      <c r="J27" s="63"/>
      <c r="K27" s="63"/>
    </row>
    <row r="28" spans="1:11">
      <c r="A28" s="273" t="s">
        <v>65</v>
      </c>
      <c r="B28" s="273" t="s">
        <v>89</v>
      </c>
      <c r="C28" s="13"/>
      <c r="D28" s="13"/>
      <c r="E28" s="13"/>
      <c r="F28" s="13"/>
      <c r="G28" s="63"/>
      <c r="H28" s="63"/>
      <c r="I28" s="63"/>
      <c r="J28" s="63"/>
      <c r="K28" s="63"/>
    </row>
    <row r="29" spans="1:11">
      <c r="A29" s="273" t="s">
        <v>66</v>
      </c>
      <c r="B29" s="273" t="s">
        <v>90</v>
      </c>
      <c r="C29" s="13"/>
      <c r="D29" s="13"/>
      <c r="E29" s="13"/>
      <c r="F29" s="13"/>
      <c r="G29" s="63"/>
      <c r="H29" s="63"/>
      <c r="I29" s="63"/>
      <c r="J29" s="63"/>
      <c r="K29" s="63"/>
    </row>
    <row r="30" spans="1:11">
      <c r="A30" s="273"/>
      <c r="B30" s="273"/>
      <c r="C30" s="274"/>
      <c r="D30" s="274"/>
      <c r="E30" s="274"/>
      <c r="F30" s="274"/>
    </row>
    <row r="31" spans="1:11">
      <c r="A31" s="273"/>
      <c r="B31" s="273"/>
      <c r="C31" s="274"/>
      <c r="D31" s="274"/>
      <c r="E31" s="274"/>
      <c r="F31" s="274"/>
    </row>
    <row r="32" spans="1:11">
      <c r="A32" s="117" t="s">
        <v>0</v>
      </c>
      <c r="B32" s="117" t="str">
        <f>B2</f>
        <v xml:space="preserve"> </v>
      </c>
      <c r="C32" s="3" t="s">
        <v>179</v>
      </c>
      <c r="D32" s="3" t="s">
        <v>180</v>
      </c>
      <c r="E32" s="3" t="s">
        <v>181</v>
      </c>
      <c r="F32" s="3" t="s">
        <v>137</v>
      </c>
      <c r="G32" s="3" t="s">
        <v>34</v>
      </c>
      <c r="H32" s="3" t="s">
        <v>35</v>
      </c>
      <c r="I32" s="3" t="s">
        <v>36</v>
      </c>
      <c r="J32" s="3" t="s">
        <v>37</v>
      </c>
      <c r="K32" s="3" t="s">
        <v>38</v>
      </c>
    </row>
    <row r="33" spans="1:11">
      <c r="A33" s="275" t="s">
        <v>28</v>
      </c>
      <c r="B33" s="276"/>
      <c r="C33" s="277" t="e">
        <f>AVERAGE(C4:C29)*100</f>
        <v>#DIV/0!</v>
      </c>
      <c r="D33" s="277" t="e">
        <f t="shared" ref="D33:K33" si="0">AVERAGE(D4:D29)*100</f>
        <v>#DIV/0!</v>
      </c>
      <c r="E33" s="277" t="e">
        <f t="shared" si="0"/>
        <v>#DIV/0!</v>
      </c>
      <c r="F33" s="277" t="e">
        <f t="shared" si="0"/>
        <v>#DIV/0!</v>
      </c>
      <c r="G33" s="277" t="e">
        <f t="shared" si="0"/>
        <v>#DIV/0!</v>
      </c>
      <c r="H33" s="277" t="e">
        <f t="shared" si="0"/>
        <v>#DIV/0!</v>
      </c>
      <c r="I33" s="277" t="e">
        <f t="shared" si="0"/>
        <v>#DIV/0!</v>
      </c>
      <c r="J33" s="277" t="e">
        <f t="shared" si="0"/>
        <v>#DIV/0!</v>
      </c>
      <c r="K33" s="277" t="e">
        <f t="shared" si="0"/>
        <v>#DIV/0!</v>
      </c>
    </row>
    <row r="34" spans="1:11">
      <c r="A34" s="275" t="s">
        <v>29</v>
      </c>
      <c r="B34" s="276"/>
      <c r="C34" s="277">
        <f>MAX(C4:C29)*100</f>
        <v>0</v>
      </c>
      <c r="D34" s="277">
        <f t="shared" ref="D34:K34" si="1">MAX(D4:D29)*100</f>
        <v>0</v>
      </c>
      <c r="E34" s="277">
        <f t="shared" si="1"/>
        <v>0</v>
      </c>
      <c r="F34" s="277">
        <f t="shared" si="1"/>
        <v>0</v>
      </c>
      <c r="G34" s="277">
        <f t="shared" si="1"/>
        <v>0</v>
      </c>
      <c r="H34" s="277">
        <f t="shared" si="1"/>
        <v>0</v>
      </c>
      <c r="I34" s="277">
        <f t="shared" si="1"/>
        <v>0</v>
      </c>
      <c r="J34" s="277">
        <f t="shared" si="1"/>
        <v>0</v>
      </c>
      <c r="K34" s="277">
        <f t="shared" si="1"/>
        <v>0</v>
      </c>
    </row>
    <row r="35" spans="1:11">
      <c r="A35" s="275" t="s">
        <v>30</v>
      </c>
      <c r="B35" s="276"/>
      <c r="C35" s="277">
        <f>MIN(C4:C29)*100</f>
        <v>0</v>
      </c>
      <c r="D35" s="277">
        <f t="shared" ref="D35:K35" si="2">MIN(D4:D29)*100</f>
        <v>0</v>
      </c>
      <c r="E35" s="277">
        <f t="shared" si="2"/>
        <v>0</v>
      </c>
      <c r="F35" s="277">
        <f t="shared" si="2"/>
        <v>0</v>
      </c>
      <c r="G35" s="277">
        <f t="shared" si="2"/>
        <v>0</v>
      </c>
      <c r="H35" s="277">
        <f t="shared" si="2"/>
        <v>0</v>
      </c>
      <c r="I35" s="277">
        <f t="shared" si="2"/>
        <v>0</v>
      </c>
      <c r="J35" s="277">
        <f t="shared" si="2"/>
        <v>0</v>
      </c>
      <c r="K35" s="277">
        <f t="shared" si="2"/>
        <v>0</v>
      </c>
    </row>
    <row r="36" spans="1:11">
      <c r="A36" s="275" t="s">
        <v>31</v>
      </c>
      <c r="B36" s="276"/>
      <c r="C36" s="278" t="e">
        <f>MEDIAN(C4:C29)*100</f>
        <v>#NUM!</v>
      </c>
      <c r="D36" s="278" t="e">
        <f t="shared" ref="D36:K36" si="3">MEDIAN(D4:D29)*100</f>
        <v>#NUM!</v>
      </c>
      <c r="E36" s="278" t="e">
        <f t="shared" si="3"/>
        <v>#NUM!</v>
      </c>
      <c r="F36" s="278" t="e">
        <f t="shared" si="3"/>
        <v>#NUM!</v>
      </c>
      <c r="G36" s="278" t="e">
        <f t="shared" si="3"/>
        <v>#NUM!</v>
      </c>
      <c r="H36" s="278" t="e">
        <f t="shared" si="3"/>
        <v>#NUM!</v>
      </c>
      <c r="I36" s="278" t="e">
        <f t="shared" si="3"/>
        <v>#NUM!</v>
      </c>
      <c r="J36" s="278" t="e">
        <f t="shared" si="3"/>
        <v>#NUM!</v>
      </c>
      <c r="K36" s="278" t="e">
        <f t="shared" si="3"/>
        <v>#NUM!</v>
      </c>
    </row>
    <row r="37" spans="1:11">
      <c r="A37" s="275" t="s">
        <v>32</v>
      </c>
      <c r="B37" s="276"/>
      <c r="C37" s="278" t="e">
        <f>STDEV(C4:C29)*100</f>
        <v>#DIV/0!</v>
      </c>
      <c r="D37" s="278" t="e">
        <f t="shared" ref="D37:K37" si="4">STDEV(D4:D29)*100</f>
        <v>#DIV/0!</v>
      </c>
      <c r="E37" s="278" t="e">
        <f t="shared" si="4"/>
        <v>#DIV/0!</v>
      </c>
      <c r="F37" s="278" t="e">
        <f t="shared" si="4"/>
        <v>#DIV/0!</v>
      </c>
      <c r="G37" s="278" t="e">
        <f t="shared" si="4"/>
        <v>#DIV/0!</v>
      </c>
      <c r="H37" s="278" t="e">
        <f t="shared" si="4"/>
        <v>#DIV/0!</v>
      </c>
      <c r="I37" s="278" t="e">
        <f t="shared" si="4"/>
        <v>#DIV/0!</v>
      </c>
      <c r="J37" s="278" t="e">
        <f t="shared" si="4"/>
        <v>#DIV/0!</v>
      </c>
      <c r="K37" s="278" t="e">
        <f t="shared" si="4"/>
        <v>#DIV/0!</v>
      </c>
    </row>
    <row r="38" spans="1:11">
      <c r="A38" s="274"/>
      <c r="B38" s="274"/>
      <c r="C38" s="274"/>
      <c r="D38" s="274"/>
      <c r="E38" s="274"/>
    </row>
    <row r="39" spans="1:11">
      <c r="A39" s="274"/>
      <c r="B39" s="274"/>
      <c r="C39" s="274"/>
      <c r="D39" s="274"/>
      <c r="E39" s="274"/>
    </row>
    <row r="40" spans="1:11">
      <c r="A40" s="274"/>
      <c r="B40" s="274"/>
      <c r="C40" s="274"/>
      <c r="D40" s="274"/>
      <c r="E40" s="274"/>
    </row>
  </sheetData>
  <sheetProtection sheet="1" objects="1" scenarios="1" formatCells="0" formatColumns="0" formatRows="0" insertColumns="0" insertRows="0" deleteColumns="0" deleteRows="0"/>
  <mergeCells count="6">
    <mergeCell ref="A37:B37"/>
    <mergeCell ref="A1:F1"/>
    <mergeCell ref="A33:B33"/>
    <mergeCell ref="A34:B34"/>
    <mergeCell ref="A35:B35"/>
    <mergeCell ref="A36:B3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Correction</vt:lpstr>
      <vt:lpstr>Instructions</vt:lpstr>
      <vt:lpstr>Sept 2020 vs papier</vt:lpstr>
      <vt:lpstr>Gril. pr l'inspecteur vs papier</vt:lpstr>
      <vt:lpstr>Sept 2020</vt:lpstr>
      <vt:lpstr>Gril. pour l'inspecteur vs ordi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</dc:creator>
  <cp:lastModifiedBy>David</cp:lastModifiedBy>
  <cp:lastPrinted>2014-02-13T22:34:46Z</cp:lastPrinted>
  <dcterms:created xsi:type="dcterms:W3CDTF">2012-12-19T00:59:18Z</dcterms:created>
  <dcterms:modified xsi:type="dcterms:W3CDTF">2020-08-31T00:07:12Z</dcterms:modified>
</cp:coreProperties>
</file>