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60" windowWidth="19545" windowHeight="7950"/>
  </bookViews>
  <sheets>
    <sheet name="Grille U31-E31" sheetId="1" r:id="rId1"/>
  </sheets>
  <definedNames>
    <definedName name="_GoBack" localSheetId="0">'Grille U31-E31'!$G$24</definedName>
  </definedNames>
  <calcPr calcId="152511"/>
</workbook>
</file>

<file path=xl/calcChain.xml><?xml version="1.0" encoding="utf-8"?>
<calcChain xmlns="http://schemas.openxmlformats.org/spreadsheetml/2006/main">
  <c r="AK10" i="1" l="1"/>
  <c r="M10" i="1" s="1"/>
  <c r="AL10" i="1"/>
  <c r="AN10" i="1" s="1"/>
  <c r="AM10" i="1"/>
  <c r="AP10" i="1"/>
  <c r="AQ10" i="1" s="1"/>
  <c r="AR10" i="1" s="1"/>
  <c r="AL11" i="1"/>
  <c r="AN11" i="1" s="1"/>
  <c r="AM11" i="1"/>
  <c r="AP11" i="1"/>
  <c r="AQ11" i="1"/>
  <c r="AL12" i="1"/>
  <c r="AN12" i="1" s="1"/>
  <c r="AM12" i="1"/>
  <c r="AP12" i="1"/>
  <c r="AQ12" i="1"/>
  <c r="AR12" i="1" s="1"/>
  <c r="AL13" i="1"/>
  <c r="AR13" i="1" s="1"/>
  <c r="AM13" i="1"/>
  <c r="AN13" i="1"/>
  <c r="AP13" i="1"/>
  <c r="AQ13" i="1"/>
  <c r="AL14" i="1"/>
  <c r="AM14" i="1"/>
  <c r="AN14" i="1"/>
  <c r="AP14" i="1"/>
  <c r="AQ14" i="1" s="1"/>
  <c r="AL15" i="1"/>
  <c r="AN15" i="1" s="1"/>
  <c r="AM15" i="1"/>
  <c r="AP15" i="1"/>
  <c r="AQ15" i="1" s="1"/>
  <c r="AL16" i="1"/>
  <c r="AN16" i="1" s="1"/>
  <c r="AM16" i="1"/>
  <c r="AP16" i="1"/>
  <c r="AQ16" i="1" s="1"/>
  <c r="AR16" i="1" s="1"/>
  <c r="AK18" i="1"/>
  <c r="M18" i="1" s="1"/>
  <c r="O11" i="1" s="1"/>
  <c r="AL18" i="1"/>
  <c r="AN18" i="1" s="1"/>
  <c r="AM18" i="1"/>
  <c r="AP18" i="1"/>
  <c r="AQ18" i="1" s="1"/>
  <c r="AR18" i="1" s="1"/>
  <c r="AL19" i="1"/>
  <c r="AM19" i="1"/>
  <c r="AN19" i="1"/>
  <c r="AP19" i="1"/>
  <c r="AQ19" i="1" s="1"/>
  <c r="AL20" i="1"/>
  <c r="AN20" i="1" s="1"/>
  <c r="AM20" i="1"/>
  <c r="AP20" i="1"/>
  <c r="AQ20" i="1" s="1"/>
  <c r="AR20" i="1" s="1"/>
  <c r="AL21" i="1"/>
  <c r="AM21" i="1"/>
  <c r="AN21" i="1"/>
  <c r="AP21" i="1"/>
  <c r="AQ21" i="1" s="1"/>
  <c r="AR21" i="1" s="1"/>
  <c r="AL22" i="1"/>
  <c r="AN22" i="1" s="1"/>
  <c r="AM22" i="1"/>
  <c r="AP22" i="1"/>
  <c r="AQ22" i="1" s="1"/>
  <c r="AR22" i="1" s="1"/>
  <c r="AL23" i="1"/>
  <c r="AM23" i="1"/>
  <c r="AN23" i="1"/>
  <c r="AP23" i="1"/>
  <c r="AQ23" i="1" s="1"/>
  <c r="AL24" i="1"/>
  <c r="AN24" i="1" s="1"/>
  <c r="AM24" i="1"/>
  <c r="AP24" i="1"/>
  <c r="AQ24" i="1" s="1"/>
  <c r="AR24" i="1" s="1"/>
  <c r="AL25" i="1"/>
  <c r="AP25" i="1"/>
  <c r="AK26" i="1"/>
  <c r="M26" i="1" s="1"/>
  <c r="AL26" i="1"/>
  <c r="AN26" i="1" s="1"/>
  <c r="AM26" i="1"/>
  <c r="AP26" i="1"/>
  <c r="AQ26" i="1" s="1"/>
  <c r="AR26" i="1" s="1"/>
  <c r="AL27" i="1"/>
  <c r="AM27" i="1"/>
  <c r="AN27" i="1"/>
  <c r="AP27" i="1"/>
  <c r="AQ27" i="1" s="1"/>
  <c r="AR27" i="1" s="1"/>
  <c r="AL28" i="1"/>
  <c r="AN28" i="1" s="1"/>
  <c r="AM28" i="1"/>
  <c r="AP28" i="1"/>
  <c r="AQ28" i="1" s="1"/>
  <c r="AR28" i="1" s="1"/>
  <c r="AL29" i="1"/>
  <c r="AM29" i="1"/>
  <c r="AN29" i="1"/>
  <c r="AP29" i="1"/>
  <c r="AQ29" i="1" s="1"/>
  <c r="AL30" i="1"/>
  <c r="AN30" i="1" s="1"/>
  <c r="AM30" i="1"/>
  <c r="AP30" i="1"/>
  <c r="AQ30" i="1" s="1"/>
  <c r="AR30" i="1" s="1"/>
  <c r="AL31" i="1"/>
  <c r="AM31" i="1"/>
  <c r="AN31" i="1"/>
  <c r="AP31" i="1"/>
  <c r="AQ31" i="1" s="1"/>
  <c r="AR31" i="1" s="1"/>
  <c r="AL32" i="1"/>
  <c r="AN32" i="1" s="1"/>
  <c r="AM32" i="1"/>
  <c r="AP32" i="1"/>
  <c r="AQ32" i="1" s="1"/>
  <c r="AR32" i="1" s="1"/>
  <c r="AK34" i="1"/>
  <c r="M34" i="1" s="1"/>
  <c r="AL34" i="1"/>
  <c r="AM34" i="1"/>
  <c r="AN34" i="1"/>
  <c r="AP34" i="1"/>
  <c r="AQ34" i="1" s="1"/>
  <c r="AR34" i="1" s="1"/>
  <c r="AL35" i="1"/>
  <c r="AN35" i="1" s="1"/>
  <c r="AM35" i="1"/>
  <c r="AP35" i="1"/>
  <c r="AQ35" i="1" s="1"/>
  <c r="AR35" i="1" s="1"/>
  <c r="AL36" i="1"/>
  <c r="AM36" i="1"/>
  <c r="AN36" i="1"/>
  <c r="AP36" i="1"/>
  <c r="AQ36" i="1" s="1"/>
  <c r="AL37" i="1"/>
  <c r="AN37" i="1" s="1"/>
  <c r="AM37" i="1"/>
  <c r="AP37" i="1"/>
  <c r="AQ37" i="1" s="1"/>
  <c r="AR37" i="1" s="1"/>
  <c r="AL38" i="1"/>
  <c r="AM38" i="1"/>
  <c r="AN38" i="1"/>
  <c r="AP38" i="1"/>
  <c r="AQ38" i="1" s="1"/>
  <c r="AR38" i="1" s="1"/>
  <c r="AL39" i="1"/>
  <c r="AN39" i="1" s="1"/>
  <c r="AM39" i="1"/>
  <c r="AP39" i="1"/>
  <c r="AQ39" i="1" s="1"/>
  <c r="AR39" i="1" s="1"/>
  <c r="AL40" i="1"/>
  <c r="AM40" i="1"/>
  <c r="AN40" i="1"/>
  <c r="AP40" i="1"/>
  <c r="AQ40" i="1" s="1"/>
  <c r="AL41" i="1"/>
  <c r="AN41" i="1" s="1"/>
  <c r="AM41" i="1"/>
  <c r="AP41" i="1"/>
  <c r="AQ41" i="1" s="1"/>
  <c r="AR41" i="1" s="1"/>
  <c r="AL42" i="1"/>
  <c r="AM42" i="1"/>
  <c r="AN42" i="1"/>
  <c r="AP42" i="1"/>
  <c r="AQ42" i="1" s="1"/>
  <c r="AR42" i="1" s="1"/>
  <c r="AK44" i="1"/>
  <c r="M44" i="1" s="1"/>
  <c r="AL44" i="1"/>
  <c r="AN44" i="1" s="1"/>
  <c r="AM44" i="1"/>
  <c r="AP44" i="1"/>
  <c r="AQ44" i="1" s="1"/>
  <c r="AR44" i="1" s="1"/>
  <c r="AL45" i="1"/>
  <c r="AM45" i="1"/>
  <c r="AN45" i="1"/>
  <c r="AP45" i="1"/>
  <c r="AQ45" i="1" s="1"/>
  <c r="AR45" i="1" s="1"/>
  <c r="AL46" i="1"/>
  <c r="AN46" i="1" s="1"/>
  <c r="AM46" i="1"/>
  <c r="AP46" i="1"/>
  <c r="AQ46" i="1" s="1"/>
  <c r="AR46" i="1" s="1"/>
  <c r="AL47" i="1"/>
  <c r="AM47" i="1"/>
  <c r="AN47" i="1"/>
  <c r="AP47" i="1"/>
  <c r="AQ47" i="1" s="1"/>
  <c r="AL48" i="1"/>
  <c r="AN48" i="1" s="1"/>
  <c r="AM48" i="1"/>
  <c r="AP48" i="1"/>
  <c r="AQ48" i="1" s="1"/>
  <c r="AR48" i="1" s="1"/>
  <c r="AL49" i="1"/>
  <c r="AM49" i="1"/>
  <c r="AN49" i="1"/>
  <c r="AP49" i="1"/>
  <c r="AQ49" i="1" s="1"/>
  <c r="AR49" i="1" s="1"/>
  <c r="AL50" i="1"/>
  <c r="AN50" i="1" s="1"/>
  <c r="AM50" i="1"/>
  <c r="AP50" i="1"/>
  <c r="AQ50" i="1" s="1"/>
  <c r="AR50" i="1" s="1"/>
  <c r="H52" i="1"/>
  <c r="H54" i="1"/>
  <c r="K55" i="1"/>
  <c r="AK60" i="1"/>
  <c r="M60" i="1" s="1"/>
  <c r="O15" i="1" s="1"/>
  <c r="AL60" i="1"/>
  <c r="AM60" i="1"/>
  <c r="AN60" i="1"/>
  <c r="AP60" i="1"/>
  <c r="AQ60" i="1" s="1"/>
  <c r="AL61" i="1"/>
  <c r="AM61" i="1"/>
  <c r="AP61" i="1"/>
  <c r="AQ61" i="1" s="1"/>
  <c r="AL62" i="1"/>
  <c r="AM62" i="1"/>
  <c r="AN62" i="1"/>
  <c r="AP62" i="1"/>
  <c r="AQ62" i="1"/>
  <c r="AL63" i="1"/>
  <c r="AM63" i="1"/>
  <c r="AP63" i="1"/>
  <c r="AQ63" i="1"/>
  <c r="AL64" i="1"/>
  <c r="AM64" i="1"/>
  <c r="AN64" i="1"/>
  <c r="AP64" i="1"/>
  <c r="AQ64" i="1" s="1"/>
  <c r="AL65" i="1"/>
  <c r="AM65" i="1"/>
  <c r="AP65" i="1"/>
  <c r="AQ65" i="1" s="1"/>
  <c r="M67" i="1"/>
  <c r="P16" i="1" s="1"/>
  <c r="AK67" i="1"/>
  <c r="AL67" i="1"/>
  <c r="AM67" i="1"/>
  <c r="AN67" i="1"/>
  <c r="AP67" i="1"/>
  <c r="AQ67" i="1"/>
  <c r="AL68" i="1"/>
  <c r="AM68" i="1"/>
  <c r="AP68" i="1"/>
  <c r="AQ68" i="1"/>
  <c r="AL69" i="1"/>
  <c r="AM69" i="1"/>
  <c r="AN69" i="1"/>
  <c r="AP69" i="1"/>
  <c r="AQ69" i="1" s="1"/>
  <c r="AL70" i="1"/>
  <c r="AM70" i="1"/>
  <c r="AP70" i="1"/>
  <c r="AQ70" i="1" s="1"/>
  <c r="AL71" i="1"/>
  <c r="AM71" i="1"/>
  <c r="AN71" i="1"/>
  <c r="AP71" i="1"/>
  <c r="AQ71" i="1"/>
  <c r="AL72" i="1"/>
  <c r="AM72" i="1"/>
  <c r="AP72" i="1"/>
  <c r="AQ72" i="1"/>
  <c r="AL73" i="1"/>
  <c r="AM73" i="1"/>
  <c r="AN73" i="1"/>
  <c r="AP73" i="1"/>
  <c r="AQ73" i="1" s="1"/>
  <c r="AL74" i="1"/>
  <c r="AM74" i="1"/>
  <c r="AP74" i="1"/>
  <c r="AQ74" i="1" s="1"/>
  <c r="AL75" i="1"/>
  <c r="AM75" i="1"/>
  <c r="AN75" i="1"/>
  <c r="AP75" i="1"/>
  <c r="AQ75" i="1"/>
  <c r="AK77" i="1"/>
  <c r="M77" i="1" s="1"/>
  <c r="P17" i="1" s="1"/>
  <c r="AL77" i="1"/>
  <c r="AM77" i="1"/>
  <c r="AP77" i="1"/>
  <c r="AQ77" i="1"/>
  <c r="AL78" i="1"/>
  <c r="AM78" i="1"/>
  <c r="AN78" i="1"/>
  <c r="AP78" i="1"/>
  <c r="AQ78" i="1" s="1"/>
  <c r="AL79" i="1"/>
  <c r="AM79" i="1"/>
  <c r="AP79" i="1"/>
  <c r="AQ79" i="1" s="1"/>
  <c r="AL80" i="1"/>
  <c r="AM80" i="1"/>
  <c r="AN80" i="1"/>
  <c r="AP80" i="1"/>
  <c r="AQ80" i="1"/>
  <c r="AL81" i="1"/>
  <c r="AM81" i="1"/>
  <c r="AP81" i="1"/>
  <c r="AQ81" i="1"/>
  <c r="AK83" i="1"/>
  <c r="M83" i="1" s="1"/>
  <c r="Q18" i="1" s="1"/>
  <c r="AL83" i="1"/>
  <c r="AM83" i="1"/>
  <c r="AN83" i="1"/>
  <c r="AP83" i="1"/>
  <c r="AQ83" i="1" s="1"/>
  <c r="AL84" i="1"/>
  <c r="AM84" i="1"/>
  <c r="AP84" i="1"/>
  <c r="AQ84" i="1" s="1"/>
  <c r="AP85" i="1"/>
  <c r="AQ85" i="1" s="1"/>
  <c r="AR85" i="1" s="1"/>
  <c r="AJ86" i="1"/>
  <c r="AK87" i="1"/>
  <c r="AR84" i="1" l="1"/>
  <c r="AR80" i="1"/>
  <c r="AR79" i="1"/>
  <c r="AR75" i="1"/>
  <c r="AR74" i="1"/>
  <c r="AR71" i="1"/>
  <c r="AR70" i="1"/>
  <c r="AR67" i="1"/>
  <c r="AR65" i="1"/>
  <c r="AR62" i="1"/>
  <c r="AR61" i="1"/>
  <c r="K90" i="1"/>
  <c r="AR83" i="1"/>
  <c r="AR81" i="1"/>
  <c r="AR78" i="1"/>
  <c r="AR77" i="1"/>
  <c r="AR73" i="1"/>
  <c r="AR72" i="1"/>
  <c r="AR69" i="1"/>
  <c r="AR68" i="1"/>
  <c r="AR64" i="1"/>
  <c r="AR63" i="1"/>
  <c r="AR60" i="1"/>
  <c r="AR47" i="1"/>
  <c r="AR40" i="1"/>
  <c r="AR36" i="1"/>
  <c r="AR29" i="1"/>
  <c r="AR23" i="1"/>
  <c r="AR19" i="1"/>
  <c r="AR14" i="1"/>
  <c r="P12" i="1"/>
  <c r="O12" i="1"/>
  <c r="S12" i="1"/>
  <c r="R12" i="1"/>
  <c r="Q12" i="1"/>
  <c r="O10" i="1"/>
  <c r="S10" i="1"/>
  <c r="R10" i="1"/>
  <c r="Q10" i="1"/>
  <c r="P10" i="1"/>
  <c r="Q13" i="1"/>
  <c r="P13" i="1"/>
  <c r="O13" i="1"/>
  <c r="S13" i="1"/>
  <c r="R13" i="1"/>
  <c r="AJ25" i="1"/>
  <c r="M25" i="1" s="1"/>
  <c r="AJ9" i="1"/>
  <c r="R14" i="1"/>
  <c r="Q14" i="1"/>
  <c r="P14" i="1"/>
  <c r="O14" i="1"/>
  <c r="S14" i="1"/>
  <c r="AJ33" i="1"/>
  <c r="M33" i="1" s="1"/>
  <c r="AJ17" i="1"/>
  <c r="M17" i="1" s="1"/>
  <c r="AJ43" i="1"/>
  <c r="M43" i="1" s="1"/>
  <c r="AN84" i="1"/>
  <c r="AJ82" i="1" s="1"/>
  <c r="M82" i="1" s="1"/>
  <c r="AN79" i="1"/>
  <c r="AN77" i="1"/>
  <c r="AN72" i="1"/>
  <c r="AN68" i="1"/>
  <c r="AN65" i="1"/>
  <c r="AN61" i="1"/>
  <c r="R18" i="1"/>
  <c r="Q17" i="1"/>
  <c r="Q16" i="1"/>
  <c r="P15" i="1"/>
  <c r="P11" i="1"/>
  <c r="AN81" i="1"/>
  <c r="AN74" i="1"/>
  <c r="AN70" i="1"/>
  <c r="AN63" i="1"/>
  <c r="S18" i="1"/>
  <c r="O18" i="1"/>
  <c r="R17" i="1"/>
  <c r="R16" i="1"/>
  <c r="AR15" i="1"/>
  <c r="Q15" i="1"/>
  <c r="AR11" i="1"/>
  <c r="Q11" i="1"/>
  <c r="P18" i="1"/>
  <c r="S17" i="1"/>
  <c r="O17" i="1"/>
  <c r="S16" i="1"/>
  <c r="O16" i="1"/>
  <c r="R15" i="1"/>
  <c r="R11" i="1"/>
  <c r="S15" i="1"/>
  <c r="S11" i="1"/>
  <c r="AJ59" i="1" l="1"/>
  <c r="M59" i="1" s="1"/>
  <c r="AJ66" i="1"/>
  <c r="M66" i="1" s="1"/>
  <c r="M9" i="1"/>
  <c r="AJ76" i="1"/>
  <c r="M76" i="1" s="1"/>
  <c r="K89" i="1" l="1"/>
</calcChain>
</file>

<file path=xl/sharedStrings.xml><?xml version="1.0" encoding="utf-8"?>
<sst xmlns="http://schemas.openxmlformats.org/spreadsheetml/2006/main" count="204" uniqueCount="113">
  <si>
    <t>SIGNATURE PROFESSEUR :</t>
  </si>
  <si>
    <t>SIGNATURE PROFESSIONNEL :</t>
  </si>
  <si>
    <t>DATE :</t>
  </si>
  <si>
    <t>/20</t>
  </si>
  <si>
    <t>TOTAL</t>
  </si>
  <si>
    <t>APPRECIATION GENERALE :</t>
  </si>
  <si>
    <t>ou ici</t>
  </si>
  <si>
    <t>ici</t>
  </si>
  <si>
    <t>[0.4;0]</t>
  </si>
  <si>
    <t>[0.8 ;0.4]</t>
  </si>
  <si>
    <t>[1.2 ;0.8]</t>
  </si>
  <si>
    <t>[1.6 ;1.2]</t>
  </si>
  <si>
    <t>[2 ;1.6]</t>
  </si>
  <si>
    <t xml:space="preserve">Oral : Analyse, questionnement sur savoirs associés : durée 10 min
S2.1 Technologie appliquée aux opérations de stérilisation
S3.2 Biologie appliquée  </t>
  </si>
  <si>
    <t>-Précision, soin des renseignements fournis</t>
  </si>
  <si>
    <t>[0.2;0]</t>
  </si>
  <si>
    <t>[0.4 ;0.2]</t>
  </si>
  <si>
    <t>[0.6 ;0.4]</t>
  </si>
  <si>
    <t>[0.8 ;0.6]</t>
  </si>
  <si>
    <t>[1 ;0.8]</t>
  </si>
  <si>
    <t>A7</t>
  </si>
  <si>
    <t>-Qualité de la rédaction et du contenu</t>
  </si>
  <si>
    <r>
      <t>C 614</t>
    </r>
    <r>
      <rPr>
        <sz val="8"/>
        <color theme="1"/>
        <rFont val="Arial"/>
        <family val="2"/>
      </rPr>
      <t xml:space="preserve"> Rédiger ou renseigner les documents des documents professionnels</t>
    </r>
    <r>
      <rPr>
        <b/>
        <sz val="8"/>
        <color theme="1"/>
        <rFont val="Arial"/>
        <family val="2"/>
      </rPr>
      <t xml:space="preserve"> </t>
    </r>
  </si>
  <si>
    <t>C6-Communiquer</t>
  </si>
  <si>
    <t>-Attitude d’autocontrôle</t>
  </si>
  <si>
    <t>-Remédiation pertinente en cours d’activité</t>
  </si>
  <si>
    <t xml:space="preserve">-Choix pertinent des méthodes de contrôle </t>
  </si>
  <si>
    <t>-Identification et appréciation des critères de qualité</t>
  </si>
  <si>
    <t>A9</t>
  </si>
  <si>
    <t>-Vérification des matériels, des produits, des dosages…</t>
  </si>
  <si>
    <r>
      <t>C 511</t>
    </r>
    <r>
      <rPr>
        <sz val="8"/>
        <color theme="1"/>
        <rFont val="Arial"/>
        <family val="2"/>
      </rPr>
      <t xml:space="preserve"> Evaluer l’efficacité de l’activité</t>
    </r>
  </si>
  <si>
    <t>C5-Contrôler</t>
  </si>
  <si>
    <t>-Validation de l’opération et renseignement des documents de traçabilité</t>
  </si>
  <si>
    <t>-Respect des règles de prévention des risques de brulures</t>
  </si>
  <si>
    <t>-Tenue professionnelle adaptée</t>
  </si>
  <si>
    <t>-Conduite adapté en cas de non-conformité</t>
  </si>
  <si>
    <t>-Vérification des paramètres et des tests de conformité de la stérilisation</t>
  </si>
  <si>
    <t>-Sélection correcte du cycle en fonction de la composition de la charge</t>
  </si>
  <si>
    <t>-Respect des règles de chargement et de déchargement</t>
  </si>
  <si>
    <t>-Respect des protocoles, des cycles de stérilisation</t>
  </si>
  <si>
    <t>-Vérification de la fonctionnalité de l’appareil</t>
  </si>
  <si>
    <t>A5-1</t>
  </si>
  <si>
    <r>
      <t xml:space="preserve">C458-A </t>
    </r>
    <r>
      <rPr>
        <sz val="8"/>
        <color theme="1"/>
        <rFont val="Arial"/>
        <family val="2"/>
      </rPr>
      <t>Mettre en œuvre les opérations de stérilisation de matériels, les dispositifs médicaux</t>
    </r>
  </si>
  <si>
    <t>C4-Réaliser</t>
  </si>
  <si>
    <t>-Identification correcte des conditionnements</t>
  </si>
  <si>
    <t xml:space="preserve">-Vérification de l’intégrité du conditionnement </t>
  </si>
  <si>
    <t>-Respect des protocoles</t>
  </si>
  <si>
    <t>-Conditionnements adaptés aux procédés de stérilisation et aux exigences des services</t>
  </si>
  <si>
    <r>
      <t xml:space="preserve">C457 </t>
    </r>
    <r>
      <rPr>
        <sz val="8"/>
        <color theme="1"/>
        <rFont val="Arial"/>
        <family val="2"/>
      </rPr>
      <t>Conditionner les matériels, les dispositifs médicaux</t>
    </r>
  </si>
  <si>
    <t>TI</t>
  </si>
  <si>
    <t>I</t>
  </si>
  <si>
    <t>P</t>
  </si>
  <si>
    <t>B</t>
  </si>
  <si>
    <t>TB</t>
  </si>
  <si>
    <t>NA</t>
  </si>
  <si>
    <t>A</t>
  </si>
  <si>
    <t>Note</t>
  </si>
  <si>
    <t xml:space="preserve">Appréciation </t>
  </si>
  <si>
    <t xml:space="preserve">Acquis : A
Non Acquis : NA
</t>
  </si>
  <si>
    <t>Activités</t>
  </si>
  <si>
    <t>Critères d’évaluation</t>
  </si>
  <si>
    <t>Compétences</t>
  </si>
  <si>
    <t>Capacités</t>
  </si>
  <si>
    <t>Session :</t>
  </si>
  <si>
    <r>
      <t xml:space="preserve"> </t>
    </r>
    <r>
      <rPr>
        <sz val="11"/>
        <color theme="1"/>
        <rFont val="Arial"/>
        <family val="2"/>
      </rPr>
      <t>Techniques de stérilisation des dispositifs médicaux</t>
    </r>
  </si>
  <si>
    <t>Etablissement :</t>
  </si>
  <si>
    <t>GRILLE D’EVALUATION EN ENTREPRISE - U31-E31</t>
  </si>
  <si>
    <t xml:space="preserve">Identification du candidat </t>
  </si>
  <si>
    <t xml:space="preserve">BAC PRO HYGIENE PROPRETE STERILISATION </t>
  </si>
  <si>
    <t>-Recomposition conforme des sets, plateaux, boites…</t>
  </si>
  <si>
    <t>-Remontage correct des DM</t>
  </si>
  <si>
    <t>-Respect des protocoles de recomposition</t>
  </si>
  <si>
    <t>-Vérification de la propreté, de la siccité et de la fonctionnalité des DM</t>
  </si>
  <si>
    <t>-Identification correcte des DM</t>
  </si>
  <si>
    <r>
      <t xml:space="preserve">C456 </t>
    </r>
    <r>
      <rPr>
        <sz val="8"/>
        <color theme="1"/>
        <rFont val="Arial"/>
        <family val="2"/>
      </rPr>
      <t>Recomposer les plateaux de soin</t>
    </r>
  </si>
  <si>
    <t xml:space="preserve">-Validation de l’opération et renseignement des documents de traçabilité </t>
  </si>
  <si>
    <t>-Rinçage et séchage adaptés</t>
  </si>
  <si>
    <t>-Sélection adaptée des cycles de lavage</t>
  </si>
  <si>
    <t>-Choix adapté des paniers</t>
  </si>
  <si>
    <t>-Chargement correct des laveurs</t>
  </si>
  <si>
    <t xml:space="preserve">-Respect de la marche en avant </t>
  </si>
  <si>
    <t>-Identification des lots réceptionnés</t>
  </si>
  <si>
    <r>
      <t xml:space="preserve">C455 </t>
    </r>
    <r>
      <rPr>
        <sz val="8"/>
        <color theme="1"/>
        <rFont val="Arial"/>
        <family val="2"/>
      </rPr>
      <t>Effectuer le nettoyage mécanisé et le séchage des matériels, des dispositifs médicaux</t>
    </r>
    <r>
      <rPr>
        <b/>
        <sz val="8"/>
        <color theme="1"/>
        <rFont val="Arial"/>
        <family val="2"/>
      </rPr>
      <t xml:space="preserve">  </t>
    </r>
  </si>
  <si>
    <t>-Respect des règles de prévention des risques</t>
  </si>
  <si>
    <t>-Conduite adaptée face à un matériel à risque ATNC</t>
  </si>
  <si>
    <t xml:space="preserve">-Contrôle des documents de traçabilité et enregistrement </t>
  </si>
  <si>
    <t>-Tri adapté au mode de lavage</t>
  </si>
  <si>
    <t>-Vérification quantitative et qualitative des matériels à stériliser</t>
  </si>
  <si>
    <r>
      <t xml:space="preserve">C453 </t>
    </r>
    <r>
      <rPr>
        <sz val="8"/>
        <color theme="1"/>
        <rFont val="Arial"/>
        <family val="2"/>
      </rPr>
      <t>Réceptionner, trier les dispositifs médicaux</t>
    </r>
  </si>
  <si>
    <t>- Tenue professionnelle adaptée</t>
  </si>
  <si>
    <t>-Préparation conforme à la demande</t>
  </si>
  <si>
    <t>-Entretien conforme des équipements de transports</t>
  </si>
  <si>
    <t>-Respect des circuits et des horaires pour les matériels souillés et stériles</t>
  </si>
  <si>
    <t>C614</t>
  </si>
  <si>
    <r>
      <t>C 45</t>
    </r>
    <r>
      <rPr>
        <sz val="8"/>
        <color theme="1"/>
        <rFont val="Arial"/>
        <family val="2"/>
      </rPr>
      <t xml:space="preserve"> </t>
    </r>
    <r>
      <rPr>
        <b/>
        <sz val="8"/>
        <color theme="1"/>
        <rFont val="Arial"/>
        <family val="2"/>
      </rPr>
      <t>Mettre en œuvre des opérations de stérilisation des dispositifs médicaux</t>
    </r>
    <r>
      <rPr>
        <sz val="8"/>
        <color theme="1"/>
        <rFont val="Arial"/>
        <family val="2"/>
      </rPr>
      <t xml:space="preserve"> 
</t>
    </r>
    <r>
      <rPr>
        <b/>
        <sz val="8"/>
        <color theme="1"/>
        <rFont val="Arial"/>
        <family val="2"/>
      </rPr>
      <t>C452</t>
    </r>
    <r>
      <rPr>
        <sz val="8"/>
        <color theme="1"/>
        <rFont val="Arial"/>
        <family val="2"/>
      </rPr>
      <t xml:space="preserve"> Collecter, transporter et distribuer les dispositifs médicaux</t>
    </r>
  </si>
  <si>
    <t>C511</t>
  </si>
  <si>
    <t>C458</t>
  </si>
  <si>
    <t>-Respect des règles d’ergonomie et de sécurité</t>
  </si>
  <si>
    <t>C457</t>
  </si>
  <si>
    <t>-Respect des matériels et des locaux</t>
  </si>
  <si>
    <t>C456</t>
  </si>
  <si>
    <t xml:space="preserve"> -Respect des circuits, des circulations</t>
  </si>
  <si>
    <t>C455</t>
  </si>
  <si>
    <t xml:space="preserve">-Remise en état du poste de travail, des locaux techniques </t>
  </si>
  <si>
    <t>C453</t>
  </si>
  <si>
    <t>-Remise en ordre conforme à l’état initial ou à la demande</t>
  </si>
  <si>
    <t>C45 C452</t>
  </si>
  <si>
    <t>-Relevé conforme de l’état initial des locaux</t>
  </si>
  <si>
    <t>C411</t>
  </si>
  <si>
    <t>-Installation rationnelle et conforme</t>
  </si>
  <si>
    <t>A3</t>
  </si>
  <si>
    <r>
      <t xml:space="preserve">C 411 </t>
    </r>
    <r>
      <rPr>
        <sz val="8"/>
        <color theme="1"/>
        <rFont val="Arial"/>
        <family val="2"/>
      </rPr>
      <t>Installer et remettre en ordre le lieu d’intervention et le poste de travail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</si>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</sst>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/&quot;&quot; &quot;###"/>
    <numFmt numFmtId="165" formatCode="0.0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6"/>
      <color rgb="FFFF0000"/>
      <name val="Arial"/>
      <family val="2"/>
    </font>
    <font>
      <sz val="6"/>
      <color theme="1"/>
      <name val="Arial"/>
      <family val="2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6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1"/>
      <color rgb="FFFFC000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0"/>
      <name val="Arial"/>
      <family val="2"/>
    </font>
    <font>
      <sz val="5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7">
    <xf numFmtId="0" fontId="0" fillId="0" borderId="0" xfId="0"/>
    <xf numFmtId="0" fontId="0" fillId="0" borderId="0" xfId="0" applyProtection="1">
      <protection hidden="1"/>
    </xf>
    <xf numFmtId="0" fontId="0" fillId="0" borderId="0" xfId="0" applyProtection="1">
      <protection locked="0"/>
    </xf>
    <xf numFmtId="0" fontId="0" fillId="2" borderId="2" xfId="0" applyFill="1" applyBorder="1" applyProtection="1">
      <protection hidden="1"/>
    </xf>
    <xf numFmtId="0" fontId="0" fillId="2" borderId="0" xfId="0" applyFill="1" applyBorder="1" applyProtection="1">
      <protection hidden="1"/>
    </xf>
    <xf numFmtId="164" fontId="2" fillId="0" borderId="9" xfId="0" applyNumberFormat="1" applyFont="1" applyBorder="1" applyAlignment="1" applyProtection="1">
      <alignment horizontal="right" vertical="top" wrapText="1"/>
      <protection hidden="1"/>
    </xf>
    <xf numFmtId="0" fontId="2" fillId="0" borderId="9" xfId="0" applyFont="1" applyBorder="1" applyAlignment="1" applyProtection="1">
      <alignment horizontal="left" wrapText="1"/>
      <protection hidden="1"/>
    </xf>
    <xf numFmtId="0" fontId="2" fillId="0" borderId="9" xfId="0" applyFont="1" applyBorder="1" applyAlignment="1" applyProtection="1">
      <alignment horizontal="left" wrapText="1"/>
      <protection locked="0" hidden="1"/>
    </xf>
    <xf numFmtId="0" fontId="3" fillId="0" borderId="11" xfId="0" applyFont="1" applyBorder="1" applyAlignment="1" applyProtection="1">
      <alignment horizontal="center" vertical="center" wrapText="1"/>
      <protection locked="0" hidden="1"/>
    </xf>
    <xf numFmtId="0" fontId="4" fillId="0" borderId="11" xfId="0" applyFont="1" applyBorder="1" applyAlignment="1" applyProtection="1">
      <alignment vertical="center" wrapText="1"/>
      <protection hidden="1"/>
    </xf>
    <xf numFmtId="0" fontId="4" fillId="0" borderId="11" xfId="0" applyFont="1" applyBorder="1" applyAlignment="1" applyProtection="1">
      <alignment horizontal="center" vertical="center" wrapText="1"/>
      <protection hidden="1"/>
    </xf>
    <xf numFmtId="0" fontId="5" fillId="0" borderId="0" xfId="0" applyFont="1" applyProtection="1">
      <protection hidden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6" fillId="0" borderId="9" xfId="0" applyFont="1" applyBorder="1" applyAlignment="1" applyProtection="1">
      <alignment horizontal="center" vertical="center" wrapText="1"/>
      <protection locked="0" hidden="1"/>
    </xf>
    <xf numFmtId="0" fontId="3" fillId="0" borderId="11" xfId="0" applyFont="1" applyBorder="1" applyAlignment="1" applyProtection="1">
      <alignment horizontal="center" vertical="center" wrapText="1"/>
      <protection hidden="1"/>
    </xf>
    <xf numFmtId="0" fontId="0" fillId="0" borderId="11" xfId="0" applyBorder="1" applyAlignment="1" applyProtection="1">
      <alignment vertical="top" wrapText="1"/>
      <protection hidden="1"/>
    </xf>
    <xf numFmtId="0" fontId="0" fillId="0" borderId="9" xfId="0" applyBorder="1" applyProtection="1">
      <protection hidden="1"/>
    </xf>
    <xf numFmtId="165" fontId="6" fillId="0" borderId="9" xfId="0" applyNumberFormat="1" applyFont="1" applyBorder="1" applyAlignment="1" applyProtection="1">
      <alignment vertical="top" wrapText="1"/>
      <protection hidden="1"/>
    </xf>
    <xf numFmtId="0" fontId="6" fillId="0" borderId="9" xfId="0" applyFont="1" applyBorder="1" applyAlignment="1" applyProtection="1">
      <alignment horizontal="justify" vertical="top" wrapText="1"/>
      <protection hidden="1"/>
    </xf>
    <xf numFmtId="0" fontId="6" fillId="0" borderId="9" xfId="0" applyFont="1" applyBorder="1" applyAlignment="1" applyProtection="1">
      <alignment vertical="top" wrapText="1"/>
      <protection hidden="1"/>
    </xf>
    <xf numFmtId="165" fontId="0" fillId="0" borderId="11" xfId="0" applyNumberFormat="1" applyBorder="1" applyProtection="1">
      <protection hidden="1"/>
    </xf>
    <xf numFmtId="0" fontId="0" fillId="0" borderId="11" xfId="0" applyBorder="1" applyProtection="1">
      <protection hidden="1"/>
    </xf>
    <xf numFmtId="0" fontId="0" fillId="0" borderId="10" xfId="0" applyBorder="1" applyProtection="1">
      <protection hidden="1"/>
    </xf>
    <xf numFmtId="165" fontId="6" fillId="0" borderId="10" xfId="0" applyNumberFormat="1" applyFont="1" applyBorder="1" applyAlignment="1" applyProtection="1">
      <alignment vertical="top" wrapText="1"/>
      <protection hidden="1"/>
    </xf>
    <xf numFmtId="0" fontId="6" fillId="0" borderId="10" xfId="0" quotePrefix="1" applyFont="1" applyBorder="1" applyAlignment="1" applyProtection="1">
      <alignment vertical="top" wrapText="1"/>
      <protection hidden="1"/>
    </xf>
    <xf numFmtId="0" fontId="6" fillId="0" borderId="10" xfId="0" applyFont="1" applyBorder="1" applyAlignment="1" applyProtection="1">
      <alignment horizontal="justify" vertical="top" wrapText="1"/>
      <protection hidden="1"/>
    </xf>
    <xf numFmtId="0" fontId="6" fillId="0" borderId="9" xfId="0" quotePrefix="1" applyFont="1" applyBorder="1" applyAlignment="1" applyProtection="1">
      <alignment vertical="top" wrapText="1"/>
      <protection hidden="1"/>
    </xf>
    <xf numFmtId="0" fontId="0" fillId="0" borderId="12" xfId="0" applyBorder="1" applyProtection="1">
      <protection hidden="1"/>
    </xf>
    <xf numFmtId="0" fontId="6" fillId="0" borderId="12" xfId="0" applyFont="1" applyBorder="1" applyAlignment="1" applyProtection="1">
      <alignment horizontal="center" vertical="center" wrapText="1"/>
      <protection hidden="1"/>
    </xf>
    <xf numFmtId="0" fontId="6" fillId="0" borderId="12" xfId="0" applyFont="1" applyBorder="1" applyAlignment="1" applyProtection="1">
      <alignment horizontal="center" vertical="center"/>
      <protection hidden="1"/>
    </xf>
    <xf numFmtId="0" fontId="7" fillId="0" borderId="12" xfId="0" applyFont="1" applyBorder="1" applyAlignment="1" applyProtection="1">
      <alignment horizontal="center" vertical="center" textRotation="90"/>
      <protection hidden="1"/>
    </xf>
    <xf numFmtId="0" fontId="7" fillId="0" borderId="12" xfId="0" applyFont="1" applyBorder="1" applyAlignment="1" applyProtection="1">
      <alignment horizontal="center" vertical="center" wrapText="1"/>
      <protection hidden="1"/>
    </xf>
    <xf numFmtId="0" fontId="7" fillId="0" borderId="12" xfId="0" applyFont="1" applyBorder="1" applyAlignment="1" applyProtection="1">
      <alignment horizontal="center" vertical="center"/>
      <protection hidden="1"/>
    </xf>
    <xf numFmtId="0" fontId="6" fillId="0" borderId="10" xfId="0" applyFont="1" applyBorder="1" applyAlignment="1" applyProtection="1">
      <alignment horizontal="center" vertical="top" wrapText="1"/>
      <protection locked="0" hidden="1"/>
    </xf>
    <xf numFmtId="0" fontId="6" fillId="0" borderId="9" xfId="0" applyFont="1" applyBorder="1" applyAlignment="1" applyProtection="1">
      <alignment horizontal="center" vertical="top" wrapText="1"/>
      <protection locked="0" hidden="1"/>
    </xf>
    <xf numFmtId="165" fontId="6" fillId="0" borderId="11" xfId="0" applyNumberFormat="1" applyFont="1" applyBorder="1" applyAlignment="1" applyProtection="1">
      <alignment vertical="top" wrapText="1"/>
      <protection hidden="1"/>
    </xf>
    <xf numFmtId="0" fontId="6" fillId="0" borderId="11" xfId="0" applyFont="1" applyBorder="1" applyAlignment="1" applyProtection="1">
      <alignment vertical="center" wrapText="1"/>
      <protection hidden="1"/>
    </xf>
    <xf numFmtId="0" fontId="6" fillId="0" borderId="11" xfId="0" applyFont="1" applyBorder="1" applyAlignment="1" applyProtection="1">
      <alignment horizontal="justify" vertical="top" wrapText="1"/>
      <protection hidden="1"/>
    </xf>
    <xf numFmtId="0" fontId="7" fillId="0" borderId="11" xfId="0" applyFont="1" applyBorder="1" applyAlignment="1" applyProtection="1">
      <alignment vertical="center" wrapText="1"/>
      <protection hidden="1"/>
    </xf>
    <xf numFmtId="0" fontId="12" fillId="0" borderId="0" xfId="0" applyFont="1" applyProtection="1">
      <protection hidden="1"/>
    </xf>
    <xf numFmtId="0" fontId="6" fillId="0" borderId="10" xfId="0" applyFont="1" applyBorder="1" applyAlignment="1" applyProtection="1">
      <alignment vertical="top" wrapText="1"/>
      <protection hidden="1"/>
    </xf>
    <xf numFmtId="0" fontId="4" fillId="0" borderId="10" xfId="0" applyFont="1" applyBorder="1" applyAlignment="1" applyProtection="1">
      <alignment vertical="top" wrapText="1"/>
      <protection hidden="1"/>
    </xf>
    <xf numFmtId="0" fontId="4" fillId="0" borderId="10" xfId="0" applyFont="1" applyBorder="1" applyAlignment="1" applyProtection="1">
      <alignment horizontal="center" vertical="top" wrapText="1"/>
      <protection hidden="1"/>
    </xf>
    <xf numFmtId="0" fontId="6" fillId="0" borderId="10" xfId="0" quotePrefix="1" applyFont="1" applyBorder="1" applyAlignment="1" applyProtection="1">
      <alignment horizontal="left" vertical="top" wrapText="1"/>
      <protection hidden="1"/>
    </xf>
    <xf numFmtId="0" fontId="4" fillId="0" borderId="9" xfId="0" applyFont="1" applyBorder="1" applyAlignment="1" applyProtection="1">
      <alignment vertical="top" wrapText="1"/>
      <protection hidden="1"/>
    </xf>
    <xf numFmtId="0" fontId="4" fillId="0" borderId="9" xfId="0" applyFont="1" applyBorder="1" applyAlignment="1" applyProtection="1">
      <alignment horizontal="center" vertical="top" wrapText="1"/>
      <protection hidden="1"/>
    </xf>
    <xf numFmtId="0" fontId="6" fillId="0" borderId="9" xfId="0" applyFont="1" applyBorder="1" applyAlignment="1" applyProtection="1">
      <alignment horizontal="left" vertical="top" wrapText="1"/>
      <protection hidden="1"/>
    </xf>
    <xf numFmtId="0" fontId="6" fillId="0" borderId="9" xfId="0" quotePrefix="1" applyFont="1" applyBorder="1" applyAlignment="1" applyProtection="1">
      <alignment horizontal="left" vertical="top" wrapText="1"/>
      <protection hidden="1"/>
    </xf>
    <xf numFmtId="0" fontId="13" fillId="0" borderId="0" xfId="0" applyFont="1" applyProtection="1">
      <protection hidden="1"/>
    </xf>
    <xf numFmtId="165" fontId="6" fillId="0" borderId="11" xfId="0" applyNumberFormat="1" applyFont="1" applyBorder="1" applyAlignment="1" applyProtection="1">
      <alignment vertical="center" wrapText="1"/>
      <protection hidden="1"/>
    </xf>
    <xf numFmtId="0" fontId="4" fillId="0" borderId="9" xfId="0" applyFont="1" applyBorder="1" applyAlignment="1" applyProtection="1">
      <alignment vertical="center" wrapText="1"/>
      <protection hidden="1"/>
    </xf>
    <xf numFmtId="0" fontId="4" fillId="0" borderId="9" xfId="0" applyFont="1" applyBorder="1" applyAlignment="1" applyProtection="1">
      <alignment horizontal="center" vertical="center" wrapText="1"/>
      <protection hidden="1"/>
    </xf>
    <xf numFmtId="165" fontId="6" fillId="0" borderId="9" xfId="0" applyNumberFormat="1" applyFont="1" applyBorder="1" applyAlignment="1" applyProtection="1">
      <alignment vertical="center" wrapText="1"/>
      <protection hidden="1"/>
    </xf>
    <xf numFmtId="0" fontId="6" fillId="0" borderId="9" xfId="0" applyFont="1" applyBorder="1" applyAlignment="1" applyProtection="1">
      <alignment vertical="center" wrapText="1"/>
      <protection hidden="1"/>
    </xf>
    <xf numFmtId="0" fontId="6" fillId="0" borderId="9" xfId="0" quotePrefix="1" applyFont="1" applyBorder="1" applyAlignment="1" applyProtection="1">
      <alignment vertical="center" wrapText="1"/>
      <protection hidden="1"/>
    </xf>
    <xf numFmtId="0" fontId="14" fillId="0" borderId="12" xfId="0" applyFont="1" applyBorder="1" applyAlignment="1" applyProtection="1">
      <alignment horizontal="center" vertical="center" wrapText="1"/>
      <protection hidden="1"/>
    </xf>
    <xf numFmtId="165" fontId="0" fillId="0" borderId="12" xfId="0" applyNumberFormat="1" applyBorder="1" applyProtection="1">
      <protection hidden="1"/>
    </xf>
    <xf numFmtId="0" fontId="15" fillId="0" borderId="0" xfId="0" applyFont="1"/>
    <xf numFmtId="0" fontId="9" fillId="0" borderId="5" xfId="0" applyFont="1" applyBorder="1" applyAlignment="1" applyProtection="1">
      <alignment horizontal="justify" vertical="center" wrapText="1"/>
      <protection hidden="1"/>
    </xf>
    <xf numFmtId="0" fontId="9" fillId="0" borderId="0" xfId="0" applyFont="1" applyBorder="1" applyAlignment="1" applyProtection="1">
      <alignment horizontal="justify" vertical="center" wrapText="1"/>
      <protection hidden="1"/>
    </xf>
    <xf numFmtId="0" fontId="6" fillId="0" borderId="9" xfId="0" applyFont="1" applyBorder="1" applyAlignment="1" applyProtection="1">
      <alignment horizontal="center" vertical="center" wrapText="1"/>
      <protection hidden="1"/>
    </xf>
    <xf numFmtId="0" fontId="6" fillId="0" borderId="11" xfId="0" applyFont="1" applyBorder="1" applyAlignment="1" applyProtection="1">
      <alignment horizontal="center" vertical="center" textRotation="90" wrapText="1"/>
      <protection hidden="1"/>
    </xf>
    <xf numFmtId="0" fontId="6" fillId="0" borderId="9" xfId="0" applyFont="1" applyBorder="1" applyAlignment="1" applyProtection="1">
      <alignment horizontal="center" vertical="center" textRotation="90" wrapText="1"/>
      <protection hidden="1"/>
    </xf>
    <xf numFmtId="0" fontId="6" fillId="0" borderId="10" xfId="0" applyFont="1" applyBorder="1" applyAlignment="1" applyProtection="1">
      <alignment horizontal="center" vertical="center" textRotation="90" wrapText="1"/>
      <protection hidden="1"/>
    </xf>
    <xf numFmtId="0" fontId="2" fillId="0" borderId="9" xfId="0" applyFont="1" applyBorder="1" applyAlignment="1" applyProtection="1">
      <alignment horizontal="left" wrapText="1"/>
      <protection hidden="1"/>
    </xf>
    <xf numFmtId="0" fontId="11" fillId="4" borderId="8" xfId="0" applyFont="1" applyFill="1" applyBorder="1" applyAlignment="1" applyProtection="1">
      <alignment horizontal="center" vertical="top" wrapText="1"/>
      <protection hidden="1"/>
    </xf>
    <xf numFmtId="0" fontId="11" fillId="4" borderId="7" xfId="0" applyFont="1" applyFill="1" applyBorder="1" applyAlignment="1" applyProtection="1">
      <alignment horizontal="center" vertical="top" wrapText="1"/>
      <protection hidden="1"/>
    </xf>
    <xf numFmtId="0" fontId="11" fillId="4" borderId="5" xfId="0" applyFont="1" applyFill="1" applyBorder="1" applyAlignment="1" applyProtection="1">
      <alignment horizontal="center" vertical="top" wrapText="1"/>
      <protection hidden="1"/>
    </xf>
    <xf numFmtId="0" fontId="11" fillId="4" borderId="0" xfId="0" applyFont="1" applyFill="1" applyBorder="1" applyAlignment="1" applyProtection="1">
      <alignment horizontal="center" vertical="top" wrapText="1"/>
      <protection hidden="1"/>
    </xf>
    <xf numFmtId="0" fontId="10" fillId="4" borderId="5" xfId="0" applyFont="1" applyFill="1" applyBorder="1" applyAlignment="1" applyProtection="1">
      <alignment horizontal="center" vertical="center" wrapText="1"/>
      <protection hidden="1"/>
    </xf>
    <xf numFmtId="0" fontId="10" fillId="4" borderId="0" xfId="0" applyFont="1" applyFill="1" applyBorder="1" applyAlignment="1" applyProtection="1">
      <alignment horizontal="center" vertical="center" wrapText="1"/>
      <protection hidden="1"/>
    </xf>
    <xf numFmtId="0" fontId="0" fillId="4" borderId="3" xfId="0" applyFill="1" applyBorder="1" applyAlignment="1" applyProtection="1">
      <alignment vertical="top" wrapText="1"/>
      <protection hidden="1"/>
    </xf>
    <xf numFmtId="0" fontId="0" fillId="4" borderId="2" xfId="0" applyFill="1" applyBorder="1" applyAlignment="1" applyProtection="1">
      <alignment vertical="top" wrapText="1"/>
      <protection hidden="1"/>
    </xf>
    <xf numFmtId="0" fontId="7" fillId="0" borderId="9" xfId="0" applyFont="1" applyBorder="1" applyAlignment="1" applyProtection="1">
      <alignment vertical="center" wrapText="1"/>
      <protection hidden="1"/>
    </xf>
    <xf numFmtId="0" fontId="7" fillId="0" borderId="12" xfId="0" applyFont="1" applyBorder="1" applyAlignment="1" applyProtection="1">
      <alignment horizontal="center" vertical="center" wrapText="1"/>
      <protection hidden="1"/>
    </xf>
    <xf numFmtId="0" fontId="7" fillId="0" borderId="12" xfId="0" applyFont="1" applyBorder="1" applyAlignment="1" applyProtection="1">
      <alignment horizontal="center" vertical="center"/>
      <protection hidden="1"/>
    </xf>
    <xf numFmtId="0" fontId="9" fillId="0" borderId="5" xfId="0" applyFont="1" applyBorder="1" applyAlignment="1" applyProtection="1">
      <alignment horizontal="justify" vertical="center" wrapText="1"/>
      <protection locked="0"/>
    </xf>
    <xf numFmtId="0" fontId="9" fillId="0" borderId="0" xfId="0" applyFont="1" applyBorder="1" applyAlignment="1" applyProtection="1">
      <alignment horizontal="justify" vertical="center" wrapText="1"/>
      <protection locked="0"/>
    </xf>
    <xf numFmtId="0" fontId="7" fillId="0" borderId="9" xfId="0" applyFont="1" applyBorder="1" applyAlignment="1" applyProtection="1">
      <alignment vertical="top" wrapText="1"/>
      <protection hidden="1"/>
    </xf>
    <xf numFmtId="0" fontId="7" fillId="0" borderId="10" xfId="0" applyFont="1" applyBorder="1" applyAlignment="1" applyProtection="1">
      <alignment vertical="top" wrapText="1"/>
      <protection hidden="1"/>
    </xf>
    <xf numFmtId="0" fontId="6" fillId="0" borderId="11" xfId="0" applyFont="1" applyBorder="1" applyAlignment="1" applyProtection="1">
      <alignment horizontal="center" vertical="center" wrapText="1"/>
      <protection hidden="1"/>
    </xf>
    <xf numFmtId="0" fontId="6" fillId="0" borderId="10" xfId="0" applyFont="1" applyBorder="1" applyAlignment="1" applyProtection="1">
      <alignment horizontal="center" vertical="center" wrapText="1"/>
      <protection hidden="1"/>
    </xf>
    <xf numFmtId="164" fontId="2" fillId="0" borderId="9" xfId="0" applyNumberFormat="1" applyFont="1" applyBorder="1" applyAlignment="1" applyProtection="1">
      <alignment horizontal="right" vertical="top" wrapText="1"/>
      <protection hidden="1"/>
    </xf>
    <xf numFmtId="164" fontId="2" fillId="0" borderId="10" xfId="0" applyNumberFormat="1" applyFont="1" applyBorder="1" applyAlignment="1" applyProtection="1">
      <alignment horizontal="right" vertical="top" wrapText="1"/>
      <protection hidden="1"/>
    </xf>
    <xf numFmtId="0" fontId="7" fillId="0" borderId="11" xfId="0" applyFont="1" applyBorder="1" applyAlignment="1" applyProtection="1">
      <alignment vertical="center" wrapText="1"/>
      <protection hidden="1"/>
    </xf>
    <xf numFmtId="0" fontId="7" fillId="0" borderId="10" xfId="0" applyFont="1" applyBorder="1" applyAlignment="1" applyProtection="1">
      <alignment vertical="center" wrapText="1"/>
      <protection hidden="1"/>
    </xf>
    <xf numFmtId="0" fontId="0" fillId="0" borderId="11" xfId="0" applyBorder="1" applyProtection="1">
      <protection hidden="1"/>
    </xf>
    <xf numFmtId="0" fontId="0" fillId="0" borderId="10" xfId="0" applyBorder="1" applyProtection="1">
      <protection hidden="1"/>
    </xf>
    <xf numFmtId="0" fontId="0" fillId="0" borderId="9" xfId="0" applyBorder="1" applyProtection="1">
      <protection hidden="1"/>
    </xf>
    <xf numFmtId="0" fontId="9" fillId="0" borderId="5" xfId="0" applyFont="1" applyBorder="1" applyAlignment="1" applyProtection="1">
      <alignment horizontal="justify" vertical="center" wrapText="1"/>
      <protection locked="0" hidden="1"/>
    </xf>
    <xf numFmtId="0" fontId="9" fillId="0" borderId="0" xfId="0" applyFont="1" applyBorder="1" applyAlignment="1" applyProtection="1">
      <alignment horizontal="justify" vertical="center" wrapText="1"/>
      <protection locked="0" hidden="1"/>
    </xf>
    <xf numFmtId="0" fontId="0" fillId="0" borderId="0" xfId="0" applyProtection="1">
      <protection hidden="1"/>
    </xf>
    <xf numFmtId="0" fontId="6" fillId="0" borderId="11" xfId="0" applyFont="1" applyBorder="1" applyAlignment="1" applyProtection="1">
      <alignment vertical="center" textRotation="90"/>
      <protection hidden="1"/>
    </xf>
    <xf numFmtId="0" fontId="6" fillId="0" borderId="9" xfId="0" applyFont="1" applyBorder="1" applyAlignment="1" applyProtection="1">
      <alignment vertical="center" textRotation="90"/>
      <protection hidden="1"/>
    </xf>
    <xf numFmtId="0" fontId="6" fillId="0" borderId="10" xfId="0" applyFont="1" applyBorder="1" applyAlignment="1" applyProtection="1">
      <alignment vertical="center" textRotation="90"/>
      <protection hidden="1"/>
    </xf>
    <xf numFmtId="0" fontId="1" fillId="2" borderId="8" xfId="0" applyFont="1" applyFill="1" applyBorder="1" applyAlignment="1" applyProtection="1">
      <alignment horizontal="right" vertical="center"/>
      <protection hidden="1"/>
    </xf>
    <xf numFmtId="0" fontId="1" fillId="2" borderId="7" xfId="0" applyFont="1" applyFill="1" applyBorder="1" applyAlignment="1" applyProtection="1">
      <alignment horizontal="right" vertical="center"/>
      <protection hidden="1"/>
    </xf>
    <xf numFmtId="0" fontId="1" fillId="2" borderId="5" xfId="0" applyFont="1" applyFill="1" applyBorder="1" applyAlignment="1" applyProtection="1">
      <alignment horizontal="right" vertical="center"/>
      <protection hidden="1"/>
    </xf>
    <xf numFmtId="0" fontId="1" fillId="2" borderId="0" xfId="0" applyFont="1" applyFill="1" applyBorder="1" applyAlignment="1" applyProtection="1">
      <alignment horizontal="right" vertical="center"/>
      <protection hidden="1"/>
    </xf>
    <xf numFmtId="0" fontId="1" fillId="2" borderId="3" xfId="0" applyFont="1" applyFill="1" applyBorder="1" applyAlignment="1" applyProtection="1">
      <alignment horizontal="right" vertical="center"/>
      <protection hidden="1"/>
    </xf>
    <xf numFmtId="0" fontId="1" fillId="2" borderId="2" xfId="0" applyFont="1" applyFill="1" applyBorder="1" applyAlignment="1" applyProtection="1">
      <alignment horizontal="right" vertical="center"/>
      <protection hidden="1"/>
    </xf>
    <xf numFmtId="0" fontId="1" fillId="2" borderId="7" xfId="0" applyFont="1" applyFill="1" applyBorder="1" applyAlignment="1" applyProtection="1">
      <alignment vertical="center"/>
      <protection hidden="1"/>
    </xf>
    <xf numFmtId="0" fontId="1" fillId="2" borderId="6" xfId="0" applyFont="1" applyFill="1" applyBorder="1" applyAlignment="1" applyProtection="1">
      <alignment vertical="center"/>
      <protection hidden="1"/>
    </xf>
    <xf numFmtId="0" fontId="1" fillId="2" borderId="0" xfId="0" applyFont="1" applyFill="1" applyBorder="1" applyAlignment="1" applyProtection="1">
      <alignment vertical="center"/>
      <protection hidden="1"/>
    </xf>
    <xf numFmtId="0" fontId="1" fillId="2" borderId="4" xfId="0" applyFont="1" applyFill="1" applyBorder="1" applyAlignment="1" applyProtection="1">
      <alignment vertical="center"/>
      <protection hidden="1"/>
    </xf>
    <xf numFmtId="0" fontId="1" fillId="2" borderId="2" xfId="0" applyFont="1" applyFill="1" applyBorder="1" applyAlignment="1" applyProtection="1">
      <alignment vertical="center"/>
      <protection hidden="1"/>
    </xf>
    <xf numFmtId="0" fontId="1" fillId="2" borderId="1" xfId="0" applyFont="1" applyFill="1" applyBorder="1" applyAlignment="1" applyProtection="1">
      <alignment vertical="center"/>
      <protection hidden="1"/>
    </xf>
    <xf numFmtId="0" fontId="0" fillId="0" borderId="9" xfId="0" applyBorder="1" applyAlignment="1" applyProtection="1">
      <alignment wrapText="1"/>
      <protection hidden="1"/>
    </xf>
    <xf numFmtId="0" fontId="0" fillId="0" borderId="10" xfId="0" applyBorder="1" applyAlignment="1" applyProtection="1">
      <alignment wrapText="1"/>
      <protection hidden="1"/>
    </xf>
    <xf numFmtId="0" fontId="8" fillId="0" borderId="11" xfId="0" applyFont="1" applyBorder="1" applyAlignment="1" applyProtection="1">
      <alignment textRotation="90"/>
      <protection hidden="1"/>
    </xf>
    <xf numFmtId="0" fontId="8" fillId="0" borderId="9" xfId="0" applyFont="1" applyBorder="1" applyAlignment="1" applyProtection="1">
      <alignment textRotation="90"/>
      <protection hidden="1"/>
    </xf>
    <xf numFmtId="0" fontId="8" fillId="0" borderId="10" xfId="0" applyFont="1" applyBorder="1" applyAlignment="1" applyProtection="1">
      <alignment textRotation="90"/>
      <protection hidden="1"/>
    </xf>
    <xf numFmtId="0" fontId="7" fillId="0" borderId="11" xfId="0" applyFont="1" applyBorder="1" applyAlignment="1" applyProtection="1">
      <alignment vertical="top" wrapText="1"/>
      <protection hidden="1"/>
    </xf>
    <xf numFmtId="0" fontId="6" fillId="0" borderId="11" xfId="0" applyFont="1" applyBorder="1" applyAlignment="1" applyProtection="1">
      <alignment horizontal="justify" wrapText="1"/>
      <protection hidden="1"/>
    </xf>
    <xf numFmtId="0" fontId="6" fillId="0" borderId="9" xfId="0" applyFont="1" applyBorder="1" applyAlignment="1" applyProtection="1">
      <alignment horizontal="justify" wrapText="1"/>
      <protection hidden="1"/>
    </xf>
    <xf numFmtId="0" fontId="6" fillId="0" borderId="9" xfId="0" applyFont="1" applyBorder="1" applyAlignment="1" applyProtection="1">
      <alignment horizontal="justify" vertical="top" wrapText="1"/>
      <protection hidden="1"/>
    </xf>
    <xf numFmtId="0" fontId="6" fillId="0" borderId="10" xfId="0" applyFont="1" applyBorder="1" applyAlignment="1" applyProtection="1">
      <alignment horizontal="justify" vertical="top" wrapText="1"/>
      <protection hidden="1"/>
    </xf>
    <xf numFmtId="0" fontId="6" fillId="0" borderId="11" xfId="0" applyFont="1" applyBorder="1" applyAlignment="1" applyProtection="1">
      <alignment horizontal="left" vertical="center" wrapText="1"/>
      <protection hidden="1"/>
    </xf>
    <xf numFmtId="0" fontId="6" fillId="0" borderId="9" xfId="0" applyFont="1" applyBorder="1" applyAlignment="1" applyProtection="1">
      <alignment horizontal="left" vertical="center" wrapText="1"/>
      <protection hidden="1"/>
    </xf>
    <xf numFmtId="0" fontId="6" fillId="0" borderId="10" xfId="0" applyFont="1" applyBorder="1" applyAlignment="1" applyProtection="1">
      <alignment horizontal="left" vertical="center" wrapText="1"/>
      <protection hidden="1"/>
    </xf>
    <xf numFmtId="0" fontId="0" fillId="2" borderId="5" xfId="0" applyFill="1" applyBorder="1" applyAlignment="1" applyProtection="1">
      <alignment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hidden="1"/>
    </xf>
    <xf numFmtId="0" fontId="0" fillId="2" borderId="7" xfId="0" applyFill="1" applyBorder="1" applyProtection="1">
      <protection hidden="1"/>
    </xf>
    <xf numFmtId="0" fontId="0" fillId="2" borderId="6" xfId="0" applyFill="1" applyBorder="1" applyProtection="1">
      <protection hidden="1"/>
    </xf>
    <xf numFmtId="0" fontId="0" fillId="3" borderId="8" xfId="0" applyFill="1" applyBorder="1" applyAlignment="1" applyProtection="1">
      <alignment wrapText="1"/>
      <protection hidden="1"/>
    </xf>
    <xf numFmtId="0" fontId="0" fillId="3" borderId="7" xfId="0" applyFill="1" applyBorder="1" applyAlignment="1" applyProtection="1">
      <alignment wrapText="1"/>
      <protection hidden="1"/>
    </xf>
    <xf numFmtId="0" fontId="0" fillId="3" borderId="6" xfId="0" applyFill="1" applyBorder="1" applyAlignment="1" applyProtection="1">
      <alignment wrapText="1"/>
      <protection hidden="1"/>
    </xf>
    <xf numFmtId="0" fontId="0" fillId="3" borderId="5" xfId="0" applyFill="1" applyBorder="1" applyAlignment="1" applyProtection="1">
      <alignment wrapText="1"/>
      <protection hidden="1"/>
    </xf>
    <xf numFmtId="0" fontId="0" fillId="3" borderId="0" xfId="0" applyFill="1" applyBorder="1" applyAlignment="1" applyProtection="1">
      <alignment wrapText="1"/>
      <protection hidden="1"/>
    </xf>
    <xf numFmtId="0" fontId="0" fillId="3" borderId="4" xfId="0" applyFill="1" applyBorder="1" applyAlignment="1" applyProtection="1">
      <alignment wrapText="1"/>
      <protection hidden="1"/>
    </xf>
    <xf numFmtId="0" fontId="0" fillId="3" borderId="3" xfId="0" applyFill="1" applyBorder="1" applyAlignment="1" applyProtection="1">
      <alignment wrapText="1"/>
      <protection hidden="1"/>
    </xf>
    <xf numFmtId="0" fontId="0" fillId="3" borderId="2" xfId="0" applyFill="1" applyBorder="1" applyAlignment="1" applyProtection="1">
      <alignment wrapText="1"/>
      <protection hidden="1"/>
    </xf>
    <xf numFmtId="0" fontId="0" fillId="3" borderId="1" xfId="0" applyFill="1" applyBorder="1" applyAlignment="1" applyProtection="1">
      <alignment wrapText="1"/>
      <protection hidden="1"/>
    </xf>
    <xf numFmtId="0" fontId="6" fillId="0" borderId="9" xfId="0" applyFont="1" applyBorder="1" applyAlignment="1" applyProtection="1">
      <alignment horizontal="center" vertical="center" wrapText="1"/>
      <protection locked="0" hidden="1"/>
    </xf>
    <xf numFmtId="0" fontId="6" fillId="0" borderId="10" xfId="0" applyFont="1" applyBorder="1" applyAlignment="1" applyProtection="1">
      <alignment horizontal="center" vertical="center" wrapText="1"/>
      <protection locked="0" hidden="1"/>
    </xf>
    <xf numFmtId="165" fontId="6" fillId="0" borderId="8" xfId="0" applyNumberFormat="1" applyFont="1" applyBorder="1" applyAlignment="1" applyProtection="1">
      <alignment wrapText="1"/>
      <protection hidden="1"/>
    </xf>
    <xf numFmtId="165" fontId="6" fillId="0" borderId="5" xfId="0" applyNumberFormat="1" applyFont="1" applyBorder="1" applyAlignment="1" applyProtection="1">
      <alignment wrapText="1"/>
      <protection hidden="1"/>
    </xf>
    <xf numFmtId="165" fontId="6" fillId="0" borderId="9" xfId="0" applyNumberFormat="1" applyFont="1" applyBorder="1" applyAlignment="1" applyProtection="1">
      <alignment vertical="top" wrapText="1"/>
      <protection hidden="1"/>
    </xf>
    <xf numFmtId="165" fontId="6" fillId="0" borderId="10" xfId="0" applyNumberFormat="1" applyFont="1" applyBorder="1" applyAlignment="1" applyProtection="1">
      <alignment vertical="top" wrapText="1"/>
      <protection hidden="1"/>
    </xf>
    <xf numFmtId="0" fontId="6" fillId="0" borderId="11" xfId="0" applyFont="1" applyBorder="1" applyAlignment="1" applyProtection="1">
      <alignment vertical="center" wrapText="1"/>
      <protection hidden="1"/>
    </xf>
    <xf numFmtId="0" fontId="6" fillId="0" borderId="9" xfId="0" applyFont="1" applyBorder="1" applyAlignment="1" applyProtection="1">
      <alignment vertical="center" wrapText="1"/>
      <protection hidden="1"/>
    </xf>
  </cellXfs>
  <cellStyles count="1">
    <cellStyle name="Normal" xfId="0" builtinId="0"/>
  </cellStyles>
  <dxfs count="52"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8" tint="0.79998168889431442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8" tint="0.79998168889431442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8" tint="0.79998168889431442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8" tint="0.79998168889431442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8" tint="0.79998168889431442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8" tint="0.79998168889431442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8" tint="0.79998168889431442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8" tint="0.79998168889431442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8" tint="0.79998168889431442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8" tint="0.79998168889431442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'Grille U31-E31'!$O$9</c:f>
              <c:strCache>
                <c:ptCount val="1"/>
                <c:pt idx="0">
                  <c:v>TI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</c:spPr>
          <c:invertIfNegative val="0"/>
          <c:cat>
            <c:strRef>
              <c:f>'Grille U31-E31'!$N$10:$N$18</c:f>
              <c:strCache>
                <c:ptCount val="9"/>
                <c:pt idx="0">
                  <c:v>C411</c:v>
                </c:pt>
                <c:pt idx="1">
                  <c:v>C45 C452</c:v>
                </c:pt>
                <c:pt idx="2">
                  <c:v>C453</c:v>
                </c:pt>
                <c:pt idx="3">
                  <c:v>C455</c:v>
                </c:pt>
                <c:pt idx="4">
                  <c:v>C456</c:v>
                </c:pt>
                <c:pt idx="5">
                  <c:v>C457</c:v>
                </c:pt>
                <c:pt idx="6">
                  <c:v>C458</c:v>
                </c:pt>
                <c:pt idx="7">
                  <c:v>C511</c:v>
                </c:pt>
                <c:pt idx="8">
                  <c:v>C614</c:v>
                </c:pt>
              </c:strCache>
            </c:strRef>
          </c:cat>
          <c:val>
            <c:numRef>
              <c:f>'Grille U31-E31'!$O$10:$O$18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'Grille U31-E31'!$P$9</c:f>
              <c:strCache>
                <c:ptCount val="1"/>
                <c:pt idx="0">
                  <c:v>I</c:v>
                </c:pt>
              </c:strCache>
            </c:strRef>
          </c:tx>
          <c:invertIfNegative val="0"/>
          <c:cat>
            <c:strRef>
              <c:f>'Grille U31-E31'!$N$10:$N$18</c:f>
              <c:strCache>
                <c:ptCount val="9"/>
                <c:pt idx="0">
                  <c:v>C411</c:v>
                </c:pt>
                <c:pt idx="1">
                  <c:v>C45 C452</c:v>
                </c:pt>
                <c:pt idx="2">
                  <c:v>C453</c:v>
                </c:pt>
                <c:pt idx="3">
                  <c:v>C455</c:v>
                </c:pt>
                <c:pt idx="4">
                  <c:v>C456</c:v>
                </c:pt>
                <c:pt idx="5">
                  <c:v>C457</c:v>
                </c:pt>
                <c:pt idx="6">
                  <c:v>C458</c:v>
                </c:pt>
                <c:pt idx="7">
                  <c:v>C511</c:v>
                </c:pt>
                <c:pt idx="8">
                  <c:v>C614</c:v>
                </c:pt>
              </c:strCache>
            </c:strRef>
          </c:cat>
          <c:val>
            <c:numRef>
              <c:f>'Grille U31-E31'!$P$10:$P$18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'Grille U31-E31'!$Q$9</c:f>
              <c:strCache>
                <c:ptCount val="1"/>
                <c:pt idx="0">
                  <c:v>P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rgbClr val="FFFF00"/>
              </a:solidFill>
            </a:ln>
          </c:spPr>
          <c:invertIfNegative val="0"/>
          <c:cat>
            <c:strRef>
              <c:f>'Grille U31-E31'!$N$10:$N$18</c:f>
              <c:strCache>
                <c:ptCount val="9"/>
                <c:pt idx="0">
                  <c:v>C411</c:v>
                </c:pt>
                <c:pt idx="1">
                  <c:v>C45 C452</c:v>
                </c:pt>
                <c:pt idx="2">
                  <c:v>C453</c:v>
                </c:pt>
                <c:pt idx="3">
                  <c:v>C455</c:v>
                </c:pt>
                <c:pt idx="4">
                  <c:v>C456</c:v>
                </c:pt>
                <c:pt idx="5">
                  <c:v>C457</c:v>
                </c:pt>
                <c:pt idx="6">
                  <c:v>C458</c:v>
                </c:pt>
                <c:pt idx="7">
                  <c:v>C511</c:v>
                </c:pt>
                <c:pt idx="8">
                  <c:v>C614</c:v>
                </c:pt>
              </c:strCache>
            </c:strRef>
          </c:cat>
          <c:val>
            <c:numRef>
              <c:f>'Grille U31-E31'!$Q$10:$Q$18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3"/>
          <c:order val="3"/>
          <c:tx>
            <c:strRef>
              <c:f>'Grille U31-E31'!$R$9</c:f>
              <c:strCache>
                <c:ptCount val="1"/>
                <c:pt idx="0">
                  <c:v>B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</c:spPr>
          <c:invertIfNegative val="0"/>
          <c:cat>
            <c:strRef>
              <c:f>'Grille U31-E31'!$N$10:$N$18</c:f>
              <c:strCache>
                <c:ptCount val="9"/>
                <c:pt idx="0">
                  <c:v>C411</c:v>
                </c:pt>
                <c:pt idx="1">
                  <c:v>C45 C452</c:v>
                </c:pt>
                <c:pt idx="2">
                  <c:v>C453</c:v>
                </c:pt>
                <c:pt idx="3">
                  <c:v>C455</c:v>
                </c:pt>
                <c:pt idx="4">
                  <c:v>C456</c:v>
                </c:pt>
                <c:pt idx="5">
                  <c:v>C457</c:v>
                </c:pt>
                <c:pt idx="6">
                  <c:v>C458</c:v>
                </c:pt>
                <c:pt idx="7">
                  <c:v>C511</c:v>
                </c:pt>
                <c:pt idx="8">
                  <c:v>C614</c:v>
                </c:pt>
              </c:strCache>
            </c:strRef>
          </c:cat>
          <c:val>
            <c:numRef>
              <c:f>'Grille U31-E31'!$R$10:$R$18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4"/>
          <c:order val="4"/>
          <c:tx>
            <c:strRef>
              <c:f>'Grille U31-E31'!$S$9</c:f>
              <c:strCache>
                <c:ptCount val="1"/>
                <c:pt idx="0">
                  <c:v>TB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noFill/>
            </a:ln>
          </c:spPr>
          <c:invertIfNegative val="0"/>
          <c:cat>
            <c:strRef>
              <c:f>'Grille U31-E31'!$N$10:$N$18</c:f>
              <c:strCache>
                <c:ptCount val="9"/>
                <c:pt idx="0">
                  <c:v>C411</c:v>
                </c:pt>
                <c:pt idx="1">
                  <c:v>C45 C452</c:v>
                </c:pt>
                <c:pt idx="2">
                  <c:v>C453</c:v>
                </c:pt>
                <c:pt idx="3">
                  <c:v>C455</c:v>
                </c:pt>
                <c:pt idx="4">
                  <c:v>C456</c:v>
                </c:pt>
                <c:pt idx="5">
                  <c:v>C457</c:v>
                </c:pt>
                <c:pt idx="6">
                  <c:v>C458</c:v>
                </c:pt>
                <c:pt idx="7">
                  <c:v>C511</c:v>
                </c:pt>
                <c:pt idx="8">
                  <c:v>C614</c:v>
                </c:pt>
              </c:strCache>
            </c:strRef>
          </c:cat>
          <c:val>
            <c:numRef>
              <c:f>'Grille U31-E31'!$S$10:$S$18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0780288"/>
        <c:axId val="80794368"/>
      </c:barChart>
      <c:catAx>
        <c:axId val="80780288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80794368"/>
        <c:crosses val="autoZero"/>
        <c:auto val="1"/>
        <c:lblAlgn val="ctr"/>
        <c:lblOffset val="100"/>
        <c:noMultiLvlLbl val="0"/>
      </c:catAx>
      <c:valAx>
        <c:axId val="80794368"/>
        <c:scaling>
          <c:orientation val="minMax"/>
          <c:max val="2"/>
          <c:min val="0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80780288"/>
        <c:crosses val="autoZero"/>
        <c:crossBetween val="between"/>
        <c:majorUnit val="0.5"/>
      </c:valAx>
    </c:plotArea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15362</xdr:colOff>
      <xdr:row>6</xdr:row>
      <xdr:rowOff>576108</xdr:rowOff>
    </xdr:from>
    <xdr:to>
      <xdr:col>20</xdr:col>
      <xdr:colOff>576108</xdr:colOff>
      <xdr:row>18</xdr:row>
      <xdr:rowOff>168992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399436</xdr:colOff>
      <xdr:row>16</xdr:row>
      <xdr:rowOff>115221</xdr:rowOff>
    </xdr:from>
    <xdr:to>
      <xdr:col>19</xdr:col>
      <xdr:colOff>729739</xdr:colOff>
      <xdr:row>18</xdr:row>
      <xdr:rowOff>84494</xdr:rowOff>
    </xdr:to>
    <xdr:sp macro="" textlink="">
      <xdr:nvSpPr>
        <xdr:cNvPr id="3" name="ZoneTexte 1"/>
        <xdr:cNvSpPr txBox="1"/>
      </xdr:nvSpPr>
      <xdr:spPr>
        <a:xfrm>
          <a:off x="15963286" y="3163221"/>
          <a:ext cx="330303" cy="350273"/>
        </a:xfrm>
        <a:prstGeom prst="rect">
          <a:avLst/>
        </a:prstGeom>
        <a:solidFill>
          <a:sysClr val="window" lastClr="FFFFFF"/>
        </a:solidFill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fr-FR" sz="1100"/>
            <a:t>  B</a:t>
          </a:r>
        </a:p>
      </xdr:txBody>
    </xdr:sp>
    <xdr:clientData/>
  </xdr:twoCellAnchor>
  <xdr:twoCellAnchor>
    <xdr:from>
      <xdr:col>18</xdr:col>
      <xdr:colOff>7678</xdr:colOff>
      <xdr:row>16</xdr:row>
      <xdr:rowOff>107548</xdr:rowOff>
    </xdr:from>
    <xdr:to>
      <xdr:col>19</xdr:col>
      <xdr:colOff>69130</xdr:colOff>
      <xdr:row>18</xdr:row>
      <xdr:rowOff>76821</xdr:rowOff>
    </xdr:to>
    <xdr:sp macro="" textlink="">
      <xdr:nvSpPr>
        <xdr:cNvPr id="4" name="ZoneTexte 1"/>
        <xdr:cNvSpPr txBox="1"/>
      </xdr:nvSpPr>
      <xdr:spPr>
        <a:xfrm>
          <a:off x="14752378" y="3155548"/>
          <a:ext cx="880602" cy="350273"/>
        </a:xfrm>
        <a:prstGeom prst="rect">
          <a:avLst/>
        </a:prstGeom>
        <a:solidFill>
          <a:sysClr val="window" lastClr="FFFFFF"/>
        </a:solidFill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fr-FR" sz="1100"/>
            <a:t>  P</a:t>
          </a:r>
        </a:p>
      </xdr:txBody>
    </xdr:sp>
    <xdr:clientData/>
  </xdr:twoCellAnchor>
  <xdr:twoCellAnchor>
    <xdr:from>
      <xdr:col>15</xdr:col>
      <xdr:colOff>192036</xdr:colOff>
      <xdr:row>16</xdr:row>
      <xdr:rowOff>99863</xdr:rowOff>
    </xdr:from>
    <xdr:to>
      <xdr:col>16</xdr:col>
      <xdr:colOff>253488</xdr:colOff>
      <xdr:row>18</xdr:row>
      <xdr:rowOff>69136</xdr:rowOff>
    </xdr:to>
    <xdr:sp macro="" textlink="">
      <xdr:nvSpPr>
        <xdr:cNvPr id="5" name="ZoneTexte 1"/>
        <xdr:cNvSpPr txBox="1"/>
      </xdr:nvSpPr>
      <xdr:spPr>
        <a:xfrm>
          <a:off x="12479286" y="3147863"/>
          <a:ext cx="880602" cy="350273"/>
        </a:xfrm>
        <a:prstGeom prst="rect">
          <a:avLst/>
        </a:prstGeom>
        <a:solidFill>
          <a:sysClr val="window" lastClr="FFFFFF"/>
        </a:solidFill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fr-FR" sz="1100" baseline="0"/>
            <a:t>  </a:t>
          </a:r>
          <a:r>
            <a:rPr lang="fr-FR" sz="1100"/>
            <a:t>I</a:t>
          </a:r>
        </a:p>
      </xdr:txBody>
    </xdr:sp>
    <xdr:clientData/>
  </xdr:twoCellAnchor>
  <xdr:twoCellAnchor>
    <xdr:from>
      <xdr:col>13</xdr:col>
      <xdr:colOff>775826</xdr:colOff>
      <xdr:row>16</xdr:row>
      <xdr:rowOff>99859</xdr:rowOff>
    </xdr:from>
    <xdr:to>
      <xdr:col>15</xdr:col>
      <xdr:colOff>38407</xdr:colOff>
      <xdr:row>18</xdr:row>
      <xdr:rowOff>69132</xdr:rowOff>
    </xdr:to>
    <xdr:sp macro="" textlink="">
      <xdr:nvSpPr>
        <xdr:cNvPr id="6" name="ZoneTexte 1"/>
        <xdr:cNvSpPr txBox="1"/>
      </xdr:nvSpPr>
      <xdr:spPr>
        <a:xfrm>
          <a:off x="11424776" y="3147859"/>
          <a:ext cx="900881" cy="350273"/>
        </a:xfrm>
        <a:prstGeom prst="rect">
          <a:avLst/>
        </a:prstGeom>
        <a:solidFill>
          <a:sysClr val="window" lastClr="FFFFFF"/>
        </a:solidFill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fr-FR" sz="1100"/>
            <a:t>TI</a:t>
          </a: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0.17711</cdr:x>
      <cdr:y>0.86897</cdr:y>
    </cdr:from>
    <cdr:to>
      <cdr:x>0.2419</cdr:x>
      <cdr:y>0.94483</cdr:y>
    </cdr:to>
    <cdr:sp macro="" textlink="">
      <cdr:nvSpPr>
        <cdr:cNvPr id="2" name="ZoneTexte 1"/>
        <cdr:cNvSpPr txBox="1"/>
      </cdr:nvSpPr>
      <cdr:spPr>
        <a:xfrm xmlns:a="http://schemas.openxmlformats.org/drawingml/2006/main">
          <a:off x="629880" y="1935726"/>
          <a:ext cx="230443" cy="16899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endParaRPr lang="fr-FR" sz="1100"/>
        </a:p>
      </cdr:txBody>
    </cdr:sp>
  </cdr:relSizeAnchor>
  <cdr:relSizeAnchor xmlns:cdr="http://schemas.openxmlformats.org/drawingml/2006/chartDrawing">
    <cdr:from>
      <cdr:x>0.18359</cdr:x>
      <cdr:y>0.86552</cdr:y>
    </cdr:from>
    <cdr:to>
      <cdr:x>0.2311</cdr:x>
      <cdr:y>0.95172</cdr:y>
    </cdr:to>
    <cdr:sp macro="" textlink="">
      <cdr:nvSpPr>
        <cdr:cNvPr id="3" name="Rectangle 2"/>
        <cdr:cNvSpPr/>
      </cdr:nvSpPr>
      <cdr:spPr>
        <a:xfrm xmlns:a="http://schemas.openxmlformats.org/drawingml/2006/main">
          <a:off x="652924" y="1928045"/>
          <a:ext cx="168992" cy="192036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solidFill>
            <a:schemeClr val="bg1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0.89201</cdr:x>
      <cdr:y>0.85862</cdr:y>
    </cdr:from>
    <cdr:to>
      <cdr:x>0.98488</cdr:x>
      <cdr:y>0.96897</cdr:y>
    </cdr:to>
    <cdr:sp macro="" textlink="">
      <cdr:nvSpPr>
        <cdr:cNvPr id="4" name="ZoneTexte 3"/>
        <cdr:cNvSpPr txBox="1"/>
      </cdr:nvSpPr>
      <cdr:spPr>
        <a:xfrm xmlns:a="http://schemas.openxmlformats.org/drawingml/2006/main">
          <a:off x="3172440" y="1912682"/>
          <a:ext cx="330303" cy="245806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r>
            <a:rPr lang="fr-FR" sz="1100"/>
            <a:t>TB</a:t>
          </a:r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94"/>
  <sheetViews>
    <sheetView tabSelected="1" view="pageLayout" topLeftCell="A6" zoomScale="124" zoomScalePageLayoutView="124" workbookViewId="0">
      <selection activeCell="H10" sqref="H10"/>
    </sheetView>
  </sheetViews>
  <sheetFormatPr baseColWidth="10" defaultRowHeight="15" x14ac:dyDescent="0.25"/>
  <cols>
    <col min="1" max="1" width="2.7109375" style="1" customWidth="1"/>
    <col min="2" max="2" width="11.85546875" style="1" customWidth="1"/>
    <col min="3" max="3" width="37.5703125" style="1" customWidth="1"/>
    <col min="4" max="4" width="3.7109375" style="1" customWidth="1"/>
    <col min="5" max="6" width="3.28515625" style="1" customWidth="1"/>
    <col min="7" max="7" width="3.140625" style="1" customWidth="1"/>
    <col min="8" max="8" width="4.28515625" style="1" customWidth="1"/>
    <col min="9" max="11" width="5.7109375" style="1" customWidth="1"/>
    <col min="12" max="12" width="4.42578125" style="1" customWidth="1"/>
    <col min="13" max="13" width="4" style="1" customWidth="1"/>
    <col min="15" max="15" width="3.42578125" bestFit="1" customWidth="1"/>
    <col min="16" max="16" width="3.7109375" customWidth="1"/>
    <col min="17" max="17" width="4.7109375" customWidth="1"/>
    <col min="18" max="18" width="3.28515625" customWidth="1"/>
    <col min="19" max="19" width="3.7109375" customWidth="1"/>
    <col min="23" max="35" width="11.42578125" style="1"/>
    <col min="36" max="37" width="0" hidden="1" customWidth="1"/>
    <col min="38" max="39" width="6.42578125" style="1" hidden="1" customWidth="1"/>
    <col min="40" max="40" width="6.85546875" style="1" hidden="1" customWidth="1"/>
    <col min="41" max="46" width="0" style="1" hidden="1" customWidth="1"/>
    <col min="47" max="16384" width="11.42578125" style="1"/>
  </cols>
  <sheetData>
    <row r="1" spans="1:44" ht="15" customHeight="1" x14ac:dyDescent="0.25">
      <c r="A1" s="66" t="s">
        <v>68</v>
      </c>
      <c r="B1" s="67"/>
      <c r="C1" s="67"/>
      <c r="D1" s="67"/>
      <c r="E1" s="67"/>
      <c r="F1" s="67"/>
      <c r="G1" s="67"/>
      <c r="H1" s="59" t="s">
        <v>67</v>
      </c>
      <c r="I1" s="60"/>
      <c r="J1" s="60"/>
      <c r="K1" s="60"/>
      <c r="L1" s="60"/>
      <c r="M1" s="60"/>
    </row>
    <row r="2" spans="1:44" ht="12.75" customHeight="1" x14ac:dyDescent="0.25">
      <c r="A2" s="68"/>
      <c r="B2" s="69"/>
      <c r="C2" s="69"/>
      <c r="D2" s="69"/>
      <c r="E2" s="69"/>
      <c r="F2" s="69"/>
      <c r="G2" s="69"/>
      <c r="H2" s="77" t="s">
        <v>112</v>
      </c>
      <c r="I2" s="78"/>
      <c r="J2" s="78"/>
      <c r="K2" s="78"/>
      <c r="L2" s="78"/>
      <c r="M2" s="78"/>
    </row>
    <row r="3" spans="1:44" ht="15" customHeight="1" x14ac:dyDescent="0.25">
      <c r="A3" s="70" t="s">
        <v>66</v>
      </c>
      <c r="B3" s="71"/>
      <c r="C3" s="71"/>
      <c r="D3" s="71"/>
      <c r="E3" s="71"/>
      <c r="F3" s="71"/>
      <c r="G3" s="71"/>
      <c r="H3" s="59" t="s">
        <v>65</v>
      </c>
      <c r="I3" s="60"/>
      <c r="J3" s="60"/>
      <c r="K3" s="60"/>
      <c r="L3" s="60"/>
      <c r="M3" s="60"/>
    </row>
    <row r="4" spans="1:44" ht="15" customHeight="1" x14ac:dyDescent="0.25">
      <c r="A4" s="70" t="s">
        <v>64</v>
      </c>
      <c r="B4" s="71"/>
      <c r="C4" s="71"/>
      <c r="D4" s="71"/>
      <c r="E4" s="71"/>
      <c r="F4" s="71"/>
      <c r="G4" s="71"/>
      <c r="H4" s="77" t="s">
        <v>112</v>
      </c>
      <c r="I4" s="78"/>
      <c r="J4" s="78"/>
      <c r="K4" s="78"/>
      <c r="L4" s="78"/>
      <c r="M4" s="78"/>
    </row>
    <row r="5" spans="1:44" ht="15" customHeight="1" x14ac:dyDescent="0.25">
      <c r="A5" s="72"/>
      <c r="B5" s="73"/>
      <c r="C5" s="73"/>
      <c r="D5" s="73"/>
      <c r="E5" s="73"/>
      <c r="F5" s="73"/>
      <c r="G5" s="73"/>
      <c r="H5" s="59" t="s">
        <v>63</v>
      </c>
      <c r="I5" s="60"/>
      <c r="J5" s="60"/>
      <c r="K5" s="78" t="s">
        <v>112</v>
      </c>
      <c r="L5" s="78"/>
      <c r="M5" s="78"/>
    </row>
    <row r="6" spans="1:44" ht="12" customHeight="1" x14ac:dyDescent="0.25">
      <c r="O6" s="58"/>
      <c r="P6" s="58"/>
      <c r="Q6" s="58"/>
      <c r="R6" s="58"/>
      <c r="S6" s="58"/>
    </row>
    <row r="7" spans="1:44" ht="57.75" customHeight="1" x14ac:dyDescent="0.25">
      <c r="A7" s="31" t="s">
        <v>62</v>
      </c>
      <c r="B7" s="33" t="s">
        <v>61</v>
      </c>
      <c r="C7" s="32" t="s">
        <v>60</v>
      </c>
      <c r="D7" s="31" t="s">
        <v>59</v>
      </c>
      <c r="E7" s="75" t="s">
        <v>58</v>
      </c>
      <c r="F7" s="76"/>
      <c r="G7" s="31" t="s">
        <v>56</v>
      </c>
      <c r="H7" s="76" t="s">
        <v>57</v>
      </c>
      <c r="I7" s="76"/>
      <c r="J7" s="76"/>
      <c r="K7" s="76"/>
      <c r="L7" s="76"/>
      <c r="M7" s="31" t="s">
        <v>56</v>
      </c>
      <c r="O7" s="58"/>
      <c r="P7" s="58"/>
      <c r="Q7" s="58"/>
      <c r="R7" s="58"/>
      <c r="S7" s="58"/>
    </row>
    <row r="8" spans="1:44" ht="10.5" customHeight="1" x14ac:dyDescent="0.25">
      <c r="A8" s="28"/>
      <c r="B8" s="28"/>
      <c r="C8" s="28"/>
      <c r="D8" s="28"/>
      <c r="E8" s="30" t="s">
        <v>55</v>
      </c>
      <c r="F8" s="30" t="s">
        <v>54</v>
      </c>
      <c r="G8" s="57"/>
      <c r="H8" s="29" t="s">
        <v>53</v>
      </c>
      <c r="I8" s="29" t="s">
        <v>52</v>
      </c>
      <c r="J8" s="29" t="s">
        <v>51</v>
      </c>
      <c r="K8" s="29" t="s">
        <v>50</v>
      </c>
      <c r="L8" s="29" t="s">
        <v>49</v>
      </c>
      <c r="M8" s="28"/>
    </row>
    <row r="9" spans="1:44" ht="9.75" customHeight="1" x14ac:dyDescent="0.25">
      <c r="A9" s="62" t="s">
        <v>43</v>
      </c>
      <c r="B9" s="74" t="s">
        <v>111</v>
      </c>
      <c r="C9" s="54"/>
      <c r="D9" s="61" t="s">
        <v>110</v>
      </c>
      <c r="E9" s="16"/>
      <c r="F9" s="16"/>
      <c r="G9" s="53"/>
      <c r="H9" s="52" t="s">
        <v>12</v>
      </c>
      <c r="I9" s="51" t="s">
        <v>11</v>
      </c>
      <c r="J9" s="51" t="s">
        <v>10</v>
      </c>
      <c r="K9" s="51" t="s">
        <v>9</v>
      </c>
      <c r="L9" s="51" t="s">
        <v>8</v>
      </c>
      <c r="M9" s="15">
        <f>AJ9</f>
        <v>0</v>
      </c>
      <c r="N9" s="49"/>
      <c r="O9" s="56" t="s">
        <v>49</v>
      </c>
      <c r="P9" s="56" t="s">
        <v>50</v>
      </c>
      <c r="Q9" s="56" t="s">
        <v>51</v>
      </c>
      <c r="R9" s="56" t="s">
        <v>52</v>
      </c>
      <c r="S9" s="56" t="s">
        <v>53</v>
      </c>
      <c r="AJ9" s="15">
        <f>SUM(AN10:AN16)*2</f>
        <v>0</v>
      </c>
    </row>
    <row r="10" spans="1:44" ht="12" customHeight="1" x14ac:dyDescent="0.25">
      <c r="A10" s="63"/>
      <c r="B10" s="74"/>
      <c r="C10" s="55" t="s">
        <v>109</v>
      </c>
      <c r="D10" s="61"/>
      <c r="E10" s="14"/>
      <c r="F10" s="14"/>
      <c r="G10" s="53">
        <v>0.2</v>
      </c>
      <c r="H10" s="52"/>
      <c r="I10" s="51"/>
      <c r="J10" s="51"/>
      <c r="K10" s="51"/>
      <c r="L10" s="51"/>
      <c r="M10" s="65" t="str">
        <f>AK10</f>
        <v/>
      </c>
      <c r="N10" s="49" t="s">
        <v>108</v>
      </c>
      <c r="O10" s="49" t="e">
        <f>IF(M10/M13&lt;=0.2,0.25,"")</f>
        <v>#VALUE!</v>
      </c>
      <c r="P10" s="49" t="e">
        <f>IF(AND(M10/M13&gt;0.2,M10/M13&lt;=0.4),0.5,"")</f>
        <v>#VALUE!</v>
      </c>
      <c r="Q10" s="49" t="e">
        <f>IF(AND(M10/M13&gt;0.4,M10/M13&lt;=0.6),1,"")</f>
        <v>#VALUE!</v>
      </c>
      <c r="R10" s="49" t="e">
        <f>IF(AND(M10/M13&gt;0.6,M10/M13&lt;=0.8),1.5,"")</f>
        <v>#VALUE!</v>
      </c>
      <c r="S10" s="49" t="e">
        <f>IF(M10/M13&gt;0.8,2,"")</f>
        <v>#VALUE!</v>
      </c>
      <c r="AK10" s="65" t="str">
        <f>IF(COUNTIF(E10:F16,"x")=0,"",SUM(AR10:AR16)/SUM(AQ10:AQ16)*M13)</f>
        <v/>
      </c>
      <c r="AL10" s="1">
        <f t="shared" ref="AL10:AM16" si="0">IF(E10="x",1,0)</f>
        <v>0</v>
      </c>
      <c r="AM10" s="1">
        <f t="shared" si="0"/>
        <v>0</v>
      </c>
      <c r="AN10" s="1">
        <f t="shared" ref="AN10:AN16" si="1">AL10*G10</f>
        <v>0</v>
      </c>
      <c r="AP10" s="1">
        <f t="shared" ref="AP10:AP16" si="2">IF(OR(E10="x",F10="x"),1,0)</f>
        <v>0</v>
      </c>
      <c r="AQ10" s="1">
        <f t="shared" ref="AQ10:AQ16" si="3">IF(AP10=1,G10,0)</f>
        <v>0</v>
      </c>
      <c r="AR10" s="1">
        <f t="shared" ref="AR10:AR16" si="4">AL10*AQ10</f>
        <v>0</v>
      </c>
    </row>
    <row r="11" spans="1:44" ht="12" customHeight="1" x14ac:dyDescent="0.25">
      <c r="A11" s="63"/>
      <c r="B11" s="74"/>
      <c r="C11" s="54" t="s">
        <v>107</v>
      </c>
      <c r="D11" s="61"/>
      <c r="E11" s="14"/>
      <c r="F11" s="14"/>
      <c r="G11" s="53">
        <v>0.1</v>
      </c>
      <c r="H11" s="52"/>
      <c r="I11" s="51"/>
      <c r="J11" s="51"/>
      <c r="K11" s="51"/>
      <c r="L11" s="51"/>
      <c r="M11" s="65"/>
      <c r="N11" s="49" t="s">
        <v>106</v>
      </c>
      <c r="O11" s="49" t="e">
        <f>IF(M18/M20&lt;=0.2,0.25,"")</f>
        <v>#VALUE!</v>
      </c>
      <c r="P11" s="49" t="e">
        <f>IF(AND(MM18/M20&gt;0.2,M18/M20&lt;=0.4),0.5,"")</f>
        <v>#VALUE!</v>
      </c>
      <c r="Q11" s="49" t="e">
        <f>IF(AND(M18/M20&gt;0.4,M18/M20&lt;=0.6),1,"")</f>
        <v>#VALUE!</v>
      </c>
      <c r="R11" s="49" t="e">
        <f>IF(AND(M18/M20&gt;0.6,M18/M20&lt;=0.8),1.5,"")</f>
        <v>#VALUE!</v>
      </c>
      <c r="S11" s="49" t="e">
        <f>IF(M18/M20&gt;0.8,2,"")</f>
        <v>#VALUE!</v>
      </c>
      <c r="AK11" s="65"/>
      <c r="AL11" s="1">
        <f t="shared" si="0"/>
        <v>0</v>
      </c>
      <c r="AM11" s="1">
        <f t="shared" si="0"/>
        <v>0</v>
      </c>
      <c r="AN11" s="1">
        <f t="shared" si="1"/>
        <v>0</v>
      </c>
      <c r="AP11" s="1">
        <f t="shared" si="2"/>
        <v>0</v>
      </c>
      <c r="AQ11" s="1">
        <f t="shared" si="3"/>
        <v>0</v>
      </c>
      <c r="AR11" s="1">
        <f t="shared" si="4"/>
        <v>0</v>
      </c>
    </row>
    <row r="12" spans="1:44" ht="22.5" x14ac:dyDescent="0.25">
      <c r="A12" s="63"/>
      <c r="B12" s="74"/>
      <c r="C12" s="54" t="s">
        <v>105</v>
      </c>
      <c r="D12" s="61"/>
      <c r="E12" s="14"/>
      <c r="F12" s="14"/>
      <c r="G12" s="53">
        <v>0.1</v>
      </c>
      <c r="H12" s="52"/>
      <c r="I12" s="51"/>
      <c r="J12" s="51"/>
      <c r="K12" s="51"/>
      <c r="L12" s="51"/>
      <c r="M12" s="65"/>
      <c r="N12" s="49" t="s">
        <v>104</v>
      </c>
      <c r="O12" s="49" t="e">
        <f>IF(M26/M29&lt;=0.2,0.25,"")</f>
        <v>#VALUE!</v>
      </c>
      <c r="P12" s="49" t="e">
        <f>IF(AND(M26/M29&gt;0.2,M26/M29&lt;=0.4),0.5,"")</f>
        <v>#VALUE!</v>
      </c>
      <c r="Q12" s="49" t="e">
        <f>IF(AND(M26/M29&gt;0.4,M26/M29&lt;=0.6),1,"")</f>
        <v>#VALUE!</v>
      </c>
      <c r="R12" s="49" t="e">
        <f>IF(AND(M26/M29&gt;0.6,M26/M29&lt;=0.8),1.5,"")</f>
        <v>#VALUE!</v>
      </c>
      <c r="S12" s="49" t="e">
        <f>IF(M26/M29&gt;0.8,2,"")</f>
        <v>#VALUE!</v>
      </c>
      <c r="AK12" s="65"/>
      <c r="AL12" s="1">
        <f t="shared" si="0"/>
        <v>0</v>
      </c>
      <c r="AM12" s="1">
        <f t="shared" si="0"/>
        <v>0</v>
      </c>
      <c r="AN12" s="1">
        <f t="shared" si="1"/>
        <v>0</v>
      </c>
      <c r="AP12" s="1">
        <f t="shared" si="2"/>
        <v>0</v>
      </c>
      <c r="AQ12" s="1">
        <f t="shared" si="3"/>
        <v>0</v>
      </c>
      <c r="AR12" s="1">
        <f t="shared" si="4"/>
        <v>0</v>
      </c>
    </row>
    <row r="13" spans="1:44" ht="25.5" customHeight="1" x14ac:dyDescent="0.25">
      <c r="A13" s="63"/>
      <c r="B13" s="74"/>
      <c r="C13" s="54" t="s">
        <v>103</v>
      </c>
      <c r="D13" s="61"/>
      <c r="E13" s="14"/>
      <c r="F13" s="14"/>
      <c r="G13" s="53">
        <v>0.1</v>
      </c>
      <c r="H13" s="52"/>
      <c r="I13" s="51"/>
      <c r="J13" s="51"/>
      <c r="K13" s="51"/>
      <c r="L13" s="51"/>
      <c r="M13" s="83">
        <v>2</v>
      </c>
      <c r="N13" s="49" t="s">
        <v>102</v>
      </c>
      <c r="O13" s="49" t="e">
        <f>IF(M34/M39&lt;=0.2,0.25,"")</f>
        <v>#VALUE!</v>
      </c>
      <c r="P13" s="49" t="e">
        <f>IF(AND(M34/M39&gt;0.2,M34/M39&lt;=0.4),0.5,"")</f>
        <v>#VALUE!</v>
      </c>
      <c r="Q13" s="49" t="e">
        <f>IF(AND(M34/M39&gt;0.4,M34/M39&lt;=0.6),1,"")</f>
        <v>#VALUE!</v>
      </c>
      <c r="R13" s="49" t="e">
        <f>IF(AND(M34/M39&gt;0.6,M34/M39&lt;=0.8),1.5,"")</f>
        <v>#VALUE!</v>
      </c>
      <c r="S13" s="49" t="e">
        <f>IF(M34/M39&gt;0.8,2,"")</f>
        <v>#VALUE!</v>
      </c>
      <c r="AL13" s="1">
        <f t="shared" si="0"/>
        <v>0</v>
      </c>
      <c r="AM13" s="1">
        <f t="shared" si="0"/>
        <v>0</v>
      </c>
      <c r="AN13" s="1">
        <f t="shared" si="1"/>
        <v>0</v>
      </c>
      <c r="AP13" s="1">
        <f t="shared" si="2"/>
        <v>0</v>
      </c>
      <c r="AQ13" s="1">
        <f t="shared" si="3"/>
        <v>0</v>
      </c>
      <c r="AR13" s="1">
        <f t="shared" si="4"/>
        <v>0</v>
      </c>
    </row>
    <row r="14" spans="1:44" ht="12" customHeight="1" x14ac:dyDescent="0.25">
      <c r="A14" s="63"/>
      <c r="B14" s="74"/>
      <c r="C14" s="54" t="s">
        <v>101</v>
      </c>
      <c r="D14" s="61"/>
      <c r="E14" s="14"/>
      <c r="F14" s="14"/>
      <c r="G14" s="53">
        <v>0.2</v>
      </c>
      <c r="H14" s="52"/>
      <c r="I14" s="51"/>
      <c r="J14" s="51"/>
      <c r="K14" s="51"/>
      <c r="L14" s="51"/>
      <c r="M14" s="83"/>
      <c r="N14" s="49" t="s">
        <v>100</v>
      </c>
      <c r="O14" s="49" t="e">
        <f>IF(M44/M47&lt;=0.2,0.25,"")</f>
        <v>#VALUE!</v>
      </c>
      <c r="P14" s="49" t="e">
        <f>IF(AND(M44/M47&gt;0.2,M44/M47&lt;=0.4),0.5,"")</f>
        <v>#VALUE!</v>
      </c>
      <c r="Q14" s="49" t="e">
        <f>IF(AND(M44/M47&gt;0.4,M44/M47&lt;=0.6),1,"")</f>
        <v>#VALUE!</v>
      </c>
      <c r="R14" s="49" t="e">
        <f>IF(AND(M44/M47&gt;0.6,M44/M47&lt;=0.8),1.5,"")</f>
        <v>#VALUE!</v>
      </c>
      <c r="S14" s="49" t="e">
        <f>IF(M44/M47&gt;0.8,2,"")</f>
        <v>#VALUE!</v>
      </c>
      <c r="AL14" s="1">
        <f t="shared" si="0"/>
        <v>0</v>
      </c>
      <c r="AM14" s="1">
        <f t="shared" si="0"/>
        <v>0</v>
      </c>
      <c r="AN14" s="1">
        <f t="shared" si="1"/>
        <v>0</v>
      </c>
      <c r="AP14" s="1">
        <f t="shared" si="2"/>
        <v>0</v>
      </c>
      <c r="AQ14" s="1">
        <f t="shared" si="3"/>
        <v>0</v>
      </c>
      <c r="AR14" s="1">
        <f t="shared" si="4"/>
        <v>0</v>
      </c>
    </row>
    <row r="15" spans="1:44" ht="12" customHeight="1" x14ac:dyDescent="0.25">
      <c r="A15" s="63"/>
      <c r="B15" s="74"/>
      <c r="C15" s="54" t="s">
        <v>99</v>
      </c>
      <c r="D15" s="61"/>
      <c r="E15" s="14"/>
      <c r="F15" s="14"/>
      <c r="G15" s="53">
        <v>0.1</v>
      </c>
      <c r="H15" s="52"/>
      <c r="I15" s="51"/>
      <c r="J15" s="51"/>
      <c r="K15" s="51"/>
      <c r="L15" s="51"/>
      <c r="M15" s="83"/>
      <c r="N15" s="49" t="s">
        <v>98</v>
      </c>
      <c r="O15" s="49" t="e">
        <f>IF(M60/M62&lt;=0.2,0.25,"")</f>
        <v>#VALUE!</v>
      </c>
      <c r="P15" s="49" t="e">
        <f>IF(AND(M60/M62&gt;0.2,M60/M62&lt;=0.4),0.5,"")</f>
        <v>#VALUE!</v>
      </c>
      <c r="Q15" s="49" t="e">
        <f>IF(AND(M60/M62&gt;0.4,M60/M62&lt;=0.6),1,"")</f>
        <v>#VALUE!</v>
      </c>
      <c r="R15" s="49" t="e">
        <f>IF(AND(M60/M62&gt;0.6,M60/M62&lt;=0.8),1.5,"")</f>
        <v>#VALUE!</v>
      </c>
      <c r="S15" s="49" t="e">
        <f>IF(M60/M62&gt;0.8,2,"")</f>
        <v>#VALUE!</v>
      </c>
      <c r="AL15" s="1">
        <f t="shared" si="0"/>
        <v>0</v>
      </c>
      <c r="AM15" s="1">
        <f t="shared" si="0"/>
        <v>0</v>
      </c>
      <c r="AN15" s="1">
        <f t="shared" si="1"/>
        <v>0</v>
      </c>
      <c r="AP15" s="1">
        <f t="shared" si="2"/>
        <v>0</v>
      </c>
      <c r="AQ15" s="1">
        <f t="shared" si="3"/>
        <v>0</v>
      </c>
      <c r="AR15" s="1">
        <f t="shared" si="4"/>
        <v>0</v>
      </c>
    </row>
    <row r="16" spans="1:44" ht="12" customHeight="1" x14ac:dyDescent="0.25">
      <c r="A16" s="64"/>
      <c r="B16" s="74"/>
      <c r="C16" s="54" t="s">
        <v>97</v>
      </c>
      <c r="D16" s="61"/>
      <c r="E16" s="14"/>
      <c r="F16" s="14"/>
      <c r="G16" s="53">
        <v>0.2</v>
      </c>
      <c r="H16" s="52"/>
      <c r="I16" s="51"/>
      <c r="J16" s="51"/>
      <c r="K16" s="51"/>
      <c r="L16" s="51"/>
      <c r="M16" s="84"/>
      <c r="N16" s="49" t="s">
        <v>96</v>
      </c>
      <c r="O16" s="49" t="e">
        <f>IF(M67/M72&lt;=0.2,0.25,"")</f>
        <v>#VALUE!</v>
      </c>
      <c r="P16" s="49" t="e">
        <f>IF(AND(M67/M72&gt;0.2,M67/M72&lt;=0.4),0.5,"")</f>
        <v>#VALUE!</v>
      </c>
      <c r="Q16" s="49" t="e">
        <f>IF(AND(M67/M72&gt;0.4,M67/M72&lt;=0.6),1,"")</f>
        <v>#VALUE!</v>
      </c>
      <c r="R16" s="49" t="e">
        <f>IF(AND(M67/M72&gt;0.6,M67/M72&lt;=0.8),1.5,"")</f>
        <v>#VALUE!</v>
      </c>
      <c r="S16" s="49" t="e">
        <f>IF(M67/M72&gt;0.8,2,"")</f>
        <v>#VALUE!</v>
      </c>
      <c r="AL16" s="1">
        <f t="shared" si="0"/>
        <v>0</v>
      </c>
      <c r="AM16" s="1">
        <f t="shared" si="0"/>
        <v>0</v>
      </c>
      <c r="AN16" s="1">
        <f t="shared" si="1"/>
        <v>0</v>
      </c>
      <c r="AP16" s="1">
        <f t="shared" si="2"/>
        <v>0</v>
      </c>
      <c r="AQ16" s="1">
        <f t="shared" si="3"/>
        <v>0</v>
      </c>
      <c r="AR16" s="1">
        <f t="shared" si="4"/>
        <v>0</v>
      </c>
    </row>
    <row r="17" spans="1:44" ht="9.75" customHeight="1" x14ac:dyDescent="0.25">
      <c r="A17" s="62" t="s">
        <v>43</v>
      </c>
      <c r="B17" s="39"/>
      <c r="C17" s="37"/>
      <c r="D17" s="81" t="s">
        <v>41</v>
      </c>
      <c r="E17" s="16"/>
      <c r="F17" s="16"/>
      <c r="G17" s="50"/>
      <c r="H17" s="10" t="s">
        <v>12</v>
      </c>
      <c r="I17" s="9" t="s">
        <v>11</v>
      </c>
      <c r="J17" s="9" t="s">
        <v>10</v>
      </c>
      <c r="K17" s="9" t="s">
        <v>9</v>
      </c>
      <c r="L17" s="9" t="s">
        <v>8</v>
      </c>
      <c r="M17" s="15">
        <f>AJ17</f>
        <v>0</v>
      </c>
      <c r="N17" s="49" t="s">
        <v>95</v>
      </c>
      <c r="O17" s="49" t="e">
        <f>IF(M77/M78&lt;=0.2,0.25,"")</f>
        <v>#VALUE!</v>
      </c>
      <c r="P17" s="49" t="e">
        <f>IF(AND(M77/M78&gt;0.2,M77/M78&lt;=0.4),0.5,"")</f>
        <v>#VALUE!</v>
      </c>
      <c r="Q17" s="49" t="e">
        <f>IF(AND(M77/M78&gt;0.4,M77/M78&lt;=0.6),1,"")</f>
        <v>#VALUE!</v>
      </c>
      <c r="R17" s="49" t="e">
        <f>IF(AND(M77/M78&gt;0.6,M77/M78&lt;=0.8),1.5,"")</f>
        <v>#VALUE!</v>
      </c>
      <c r="S17" s="49" t="e">
        <f>IF(M77/M78&gt;0.8,2,"")</f>
        <v>#VALUE!</v>
      </c>
      <c r="AJ17" s="15">
        <f>SUM(AN18:AN24)</f>
        <v>0</v>
      </c>
      <c r="AN17" s="40"/>
    </row>
    <row r="18" spans="1:44" ht="12" customHeight="1" x14ac:dyDescent="0.25">
      <c r="A18" s="63"/>
      <c r="B18" s="79" t="s">
        <v>94</v>
      </c>
      <c r="C18" s="47" t="s">
        <v>46</v>
      </c>
      <c r="D18" s="61"/>
      <c r="E18" s="35"/>
      <c r="F18" s="35"/>
      <c r="G18" s="18">
        <v>0.2</v>
      </c>
      <c r="H18" s="46"/>
      <c r="I18" s="45"/>
      <c r="J18" s="45"/>
      <c r="K18" s="45"/>
      <c r="L18" s="45"/>
      <c r="M18" s="65" t="str">
        <f>AK18</f>
        <v/>
      </c>
      <c r="N18" s="49" t="s">
        <v>93</v>
      </c>
      <c r="O18" s="49" t="e">
        <f>IF(M83/M84&lt;=0.2,0.25,"")</f>
        <v>#VALUE!</v>
      </c>
      <c r="P18" s="49" t="e">
        <f>IF(AND(M83/M84&gt;0.2,M83/M84&lt;=0.4),0.5,"")</f>
        <v>#VALUE!</v>
      </c>
      <c r="Q18" s="49" t="e">
        <f>IF(AND(M83/M84&gt;0.4,M83/M84&lt;=0.6),1,"")</f>
        <v>#VALUE!</v>
      </c>
      <c r="R18" s="49" t="e">
        <f>IF(AND(M83/M84&gt;0.6,M83/M84&lt;=0.8),1.5,"")</f>
        <v>#VALUE!</v>
      </c>
      <c r="S18" s="49" t="e">
        <f>IF(M83/M84&gt;0.8,2,"")</f>
        <v>#VALUE!</v>
      </c>
      <c r="AK18" s="65" t="str">
        <f>IF(COUNTIF(E18:F24,"x")=0,"",SUM(AR18:AR24)/SUM(AQ18:AQ24)*M13)</f>
        <v/>
      </c>
      <c r="AL18" s="1">
        <f t="shared" ref="AL18:AM24" si="5">IF(E18="x",1,0)</f>
        <v>0</v>
      </c>
      <c r="AM18" s="1">
        <f t="shared" si="5"/>
        <v>0</v>
      </c>
      <c r="AN18" s="40">
        <f t="shared" ref="AN18:AN24" si="6">AL18*G18</f>
        <v>0</v>
      </c>
      <c r="AP18" s="1">
        <f t="shared" ref="AP18:AP32" si="7">IF(OR(E18="x",F18="x"),1,0)</f>
        <v>0</v>
      </c>
      <c r="AQ18" s="1">
        <f t="shared" ref="AQ18:AQ24" si="8">IF(AP18=1,G18,0)</f>
        <v>0</v>
      </c>
      <c r="AR18" s="1">
        <f t="shared" ref="AR18:AR24" si="9">AL18*AQ18</f>
        <v>0</v>
      </c>
    </row>
    <row r="19" spans="1:44" ht="26.25" customHeight="1" x14ac:dyDescent="0.25">
      <c r="A19" s="63"/>
      <c r="B19" s="79"/>
      <c r="C19" s="47" t="s">
        <v>92</v>
      </c>
      <c r="D19" s="61"/>
      <c r="E19" s="35"/>
      <c r="F19" s="35"/>
      <c r="G19" s="18">
        <v>0.2</v>
      </c>
      <c r="H19" s="46"/>
      <c r="I19" s="45"/>
      <c r="J19" s="45"/>
      <c r="K19" s="45"/>
      <c r="L19" s="45"/>
      <c r="M19" s="65"/>
      <c r="AK19" s="65"/>
      <c r="AL19" s="1">
        <f t="shared" si="5"/>
        <v>0</v>
      </c>
      <c r="AM19" s="1">
        <f t="shared" si="5"/>
        <v>0</v>
      </c>
      <c r="AN19" s="40">
        <f t="shared" si="6"/>
        <v>0</v>
      </c>
      <c r="AP19" s="1">
        <f t="shared" si="7"/>
        <v>0</v>
      </c>
      <c r="AQ19" s="1">
        <f t="shared" si="8"/>
        <v>0</v>
      </c>
      <c r="AR19" s="1">
        <f t="shared" si="9"/>
        <v>0</v>
      </c>
    </row>
    <row r="20" spans="1:44" ht="12" customHeight="1" x14ac:dyDescent="0.25">
      <c r="A20" s="63"/>
      <c r="B20" s="79"/>
      <c r="C20" s="47" t="s">
        <v>91</v>
      </c>
      <c r="D20" s="61"/>
      <c r="E20" s="35"/>
      <c r="F20" s="35"/>
      <c r="G20" s="18">
        <v>0.4</v>
      </c>
      <c r="H20" s="46"/>
      <c r="I20" s="45"/>
      <c r="J20" s="45"/>
      <c r="K20" s="45"/>
      <c r="L20" s="45"/>
      <c r="M20" s="83">
        <v>2</v>
      </c>
      <c r="AL20" s="1">
        <f t="shared" si="5"/>
        <v>0</v>
      </c>
      <c r="AM20" s="1">
        <f t="shared" si="5"/>
        <v>0</v>
      </c>
      <c r="AN20" s="40">
        <f t="shared" si="6"/>
        <v>0</v>
      </c>
      <c r="AP20" s="1">
        <f t="shared" si="7"/>
        <v>0</v>
      </c>
      <c r="AQ20" s="1">
        <f t="shared" si="8"/>
        <v>0</v>
      </c>
      <c r="AR20" s="1">
        <f t="shared" si="9"/>
        <v>0</v>
      </c>
    </row>
    <row r="21" spans="1:44" ht="12" customHeight="1" x14ac:dyDescent="0.25">
      <c r="A21" s="63"/>
      <c r="B21" s="79"/>
      <c r="C21" s="47" t="s">
        <v>90</v>
      </c>
      <c r="D21" s="61"/>
      <c r="E21" s="35"/>
      <c r="F21" s="35"/>
      <c r="G21" s="18">
        <v>0.4</v>
      </c>
      <c r="H21" s="46"/>
      <c r="I21" s="45"/>
      <c r="J21" s="45"/>
      <c r="K21" s="45"/>
      <c r="L21" s="45"/>
      <c r="M21" s="83"/>
      <c r="AL21" s="1">
        <f t="shared" si="5"/>
        <v>0</v>
      </c>
      <c r="AM21" s="1">
        <f t="shared" si="5"/>
        <v>0</v>
      </c>
      <c r="AN21" s="40">
        <f t="shared" si="6"/>
        <v>0</v>
      </c>
      <c r="AP21" s="1">
        <f t="shared" si="7"/>
        <v>0</v>
      </c>
      <c r="AQ21" s="1">
        <f t="shared" si="8"/>
        <v>0</v>
      </c>
      <c r="AR21" s="1">
        <f t="shared" si="9"/>
        <v>0</v>
      </c>
    </row>
    <row r="22" spans="1:44" ht="12" customHeight="1" x14ac:dyDescent="0.25">
      <c r="A22" s="63"/>
      <c r="B22" s="79"/>
      <c r="C22" s="48" t="s">
        <v>89</v>
      </c>
      <c r="D22" s="61"/>
      <c r="E22" s="35"/>
      <c r="F22" s="35"/>
      <c r="G22" s="18">
        <v>0.2</v>
      </c>
      <c r="H22" s="46"/>
      <c r="I22" s="45"/>
      <c r="J22" s="45"/>
      <c r="K22" s="45"/>
      <c r="L22" s="45"/>
      <c r="M22" s="83"/>
      <c r="AL22" s="1">
        <f t="shared" si="5"/>
        <v>0</v>
      </c>
      <c r="AM22" s="1">
        <f t="shared" si="5"/>
        <v>0</v>
      </c>
      <c r="AN22" s="40">
        <f t="shared" si="6"/>
        <v>0</v>
      </c>
      <c r="AP22" s="1">
        <f t="shared" si="7"/>
        <v>0</v>
      </c>
      <c r="AQ22" s="1">
        <f t="shared" si="8"/>
        <v>0</v>
      </c>
      <c r="AR22" s="1">
        <f t="shared" si="9"/>
        <v>0</v>
      </c>
    </row>
    <row r="23" spans="1:44" ht="12" customHeight="1" x14ac:dyDescent="0.25">
      <c r="A23" s="63"/>
      <c r="B23" s="79"/>
      <c r="C23" s="47" t="s">
        <v>83</v>
      </c>
      <c r="D23" s="61"/>
      <c r="E23" s="35"/>
      <c r="F23" s="35"/>
      <c r="G23" s="18">
        <v>0.4</v>
      </c>
      <c r="H23" s="46"/>
      <c r="I23" s="45"/>
      <c r="J23" s="45"/>
      <c r="K23" s="45"/>
      <c r="L23" s="45"/>
      <c r="M23" s="83"/>
      <c r="AL23" s="1">
        <f t="shared" si="5"/>
        <v>0</v>
      </c>
      <c r="AM23" s="1">
        <f t="shared" si="5"/>
        <v>0</v>
      </c>
      <c r="AN23" s="40">
        <f t="shared" si="6"/>
        <v>0</v>
      </c>
      <c r="AP23" s="1">
        <f t="shared" si="7"/>
        <v>0</v>
      </c>
      <c r="AQ23" s="1">
        <f t="shared" si="8"/>
        <v>0</v>
      </c>
      <c r="AR23" s="1">
        <f t="shared" si="9"/>
        <v>0</v>
      </c>
    </row>
    <row r="24" spans="1:44" ht="25.5" customHeight="1" x14ac:dyDescent="0.25">
      <c r="A24" s="64"/>
      <c r="B24" s="80"/>
      <c r="C24" s="44" t="s">
        <v>32</v>
      </c>
      <c r="D24" s="82"/>
      <c r="E24" s="34"/>
      <c r="F24" s="34"/>
      <c r="G24" s="24">
        <v>0.2</v>
      </c>
      <c r="H24" s="43"/>
      <c r="I24" s="42"/>
      <c r="J24" s="42"/>
      <c r="K24" s="42"/>
      <c r="L24" s="42"/>
      <c r="M24" s="84"/>
      <c r="AL24" s="1">
        <f t="shared" si="5"/>
        <v>0</v>
      </c>
      <c r="AM24" s="1">
        <f t="shared" si="5"/>
        <v>0</v>
      </c>
      <c r="AN24" s="40">
        <f t="shared" si="6"/>
        <v>0</v>
      </c>
      <c r="AP24" s="1">
        <f t="shared" si="7"/>
        <v>0</v>
      </c>
      <c r="AQ24" s="1">
        <f t="shared" si="8"/>
        <v>0</v>
      </c>
      <c r="AR24" s="1">
        <f t="shared" si="9"/>
        <v>0</v>
      </c>
    </row>
    <row r="25" spans="1:44" ht="9" customHeight="1" x14ac:dyDescent="0.25">
      <c r="A25" s="62" t="s">
        <v>43</v>
      </c>
      <c r="B25" s="85" t="s">
        <v>88</v>
      </c>
      <c r="C25" s="22"/>
      <c r="D25" s="81" t="s">
        <v>41</v>
      </c>
      <c r="E25" s="16"/>
      <c r="F25" s="16"/>
      <c r="G25" s="21"/>
      <c r="H25" s="10" t="s">
        <v>12</v>
      </c>
      <c r="I25" s="9" t="s">
        <v>11</v>
      </c>
      <c r="J25" s="9" t="s">
        <v>10</v>
      </c>
      <c r="K25" s="9" t="s">
        <v>9</v>
      </c>
      <c r="L25" s="9" t="s">
        <v>8</v>
      </c>
      <c r="M25" s="15">
        <f>AJ25</f>
        <v>0</v>
      </c>
      <c r="AJ25" s="15">
        <f>SUM(AN26:AN32)</f>
        <v>0</v>
      </c>
      <c r="AL25" s="1">
        <f t="shared" ref="AL25:AL32" si="10">IF(E25="x",1,0)</f>
        <v>0</v>
      </c>
      <c r="AP25" s="1">
        <f t="shared" si="7"/>
        <v>0</v>
      </c>
    </row>
    <row r="26" spans="1:44" ht="12" customHeight="1" x14ac:dyDescent="0.25">
      <c r="A26" s="63"/>
      <c r="B26" s="74"/>
      <c r="C26" s="20" t="s">
        <v>46</v>
      </c>
      <c r="D26" s="61"/>
      <c r="E26" s="35"/>
      <c r="F26" s="35"/>
      <c r="G26" s="18">
        <v>0.3</v>
      </c>
      <c r="H26" s="17"/>
      <c r="I26" s="17"/>
      <c r="J26" s="17"/>
      <c r="K26" s="17"/>
      <c r="L26" s="17"/>
      <c r="M26" s="65" t="str">
        <f>AK26</f>
        <v/>
      </c>
      <c r="AK26" s="65" t="str">
        <f>IF(COUNTIF(E26:F32,"x")=0,"",SUM(AR26:AR32)/SUM(AQ26:AQ32)*M29)</f>
        <v/>
      </c>
      <c r="AL26" s="1">
        <f t="shared" si="10"/>
        <v>0</v>
      </c>
      <c r="AM26" s="1">
        <f t="shared" ref="AM26:AM32" si="11">IF(F26="x",1,0)</f>
        <v>0</v>
      </c>
      <c r="AN26" s="1">
        <f t="shared" ref="AN26:AN32" si="12">AL26*G26</f>
        <v>0</v>
      </c>
      <c r="AP26" s="1">
        <f t="shared" si="7"/>
        <v>0</v>
      </c>
      <c r="AQ26" s="1">
        <f t="shared" ref="AQ26:AQ32" si="13">IF(AP26=1,G26,0)</f>
        <v>0</v>
      </c>
      <c r="AR26" s="1">
        <f t="shared" ref="AR26:AR32" si="14">AL26*AQ26</f>
        <v>0</v>
      </c>
    </row>
    <row r="27" spans="1:44" ht="24" customHeight="1" x14ac:dyDescent="0.25">
      <c r="A27" s="63"/>
      <c r="B27" s="74"/>
      <c r="C27" s="20" t="s">
        <v>87</v>
      </c>
      <c r="D27" s="61"/>
      <c r="E27" s="35"/>
      <c r="F27" s="35"/>
      <c r="G27" s="18">
        <v>0.4</v>
      </c>
      <c r="H27" s="17"/>
      <c r="I27" s="17"/>
      <c r="J27" s="17"/>
      <c r="K27" s="17"/>
      <c r="L27" s="17"/>
      <c r="M27" s="65"/>
      <c r="AK27" s="65"/>
      <c r="AL27" s="1">
        <f t="shared" si="10"/>
        <v>0</v>
      </c>
      <c r="AM27" s="1">
        <f t="shared" si="11"/>
        <v>0</v>
      </c>
      <c r="AN27" s="1">
        <f t="shared" si="12"/>
        <v>0</v>
      </c>
      <c r="AP27" s="1">
        <f t="shared" si="7"/>
        <v>0</v>
      </c>
      <c r="AQ27" s="1">
        <f t="shared" si="13"/>
        <v>0</v>
      </c>
      <c r="AR27" s="1">
        <f t="shared" si="14"/>
        <v>0</v>
      </c>
    </row>
    <row r="28" spans="1:44" ht="12" customHeight="1" x14ac:dyDescent="0.25">
      <c r="A28" s="63"/>
      <c r="B28" s="74"/>
      <c r="C28" s="20" t="s">
        <v>86</v>
      </c>
      <c r="D28" s="61"/>
      <c r="E28" s="35"/>
      <c r="F28" s="35"/>
      <c r="G28" s="18">
        <v>0.4</v>
      </c>
      <c r="H28" s="17"/>
      <c r="I28" s="17"/>
      <c r="J28" s="17"/>
      <c r="K28" s="17"/>
      <c r="L28" s="17"/>
      <c r="M28" s="65"/>
      <c r="AK28" s="65"/>
      <c r="AL28" s="1">
        <f t="shared" si="10"/>
        <v>0</v>
      </c>
      <c r="AM28" s="1">
        <f t="shared" si="11"/>
        <v>0</v>
      </c>
      <c r="AN28" s="1">
        <f t="shared" si="12"/>
        <v>0</v>
      </c>
      <c r="AP28" s="1">
        <f t="shared" si="7"/>
        <v>0</v>
      </c>
      <c r="AQ28" s="1">
        <f t="shared" si="13"/>
        <v>0</v>
      </c>
      <c r="AR28" s="1">
        <f t="shared" si="14"/>
        <v>0</v>
      </c>
    </row>
    <row r="29" spans="1:44" ht="24" customHeight="1" x14ac:dyDescent="0.25">
      <c r="A29" s="63"/>
      <c r="B29" s="74"/>
      <c r="C29" s="20" t="s">
        <v>85</v>
      </c>
      <c r="D29" s="61"/>
      <c r="E29" s="35"/>
      <c r="F29" s="35"/>
      <c r="G29" s="18">
        <v>0.4</v>
      </c>
      <c r="H29" s="17"/>
      <c r="I29" s="17"/>
      <c r="J29" s="17"/>
      <c r="K29" s="17"/>
      <c r="L29" s="17"/>
      <c r="M29" s="83">
        <v>2</v>
      </c>
      <c r="AL29" s="1">
        <f t="shared" si="10"/>
        <v>0</v>
      </c>
      <c r="AM29" s="1">
        <f t="shared" si="11"/>
        <v>0</v>
      </c>
      <c r="AN29" s="1">
        <f t="shared" si="12"/>
        <v>0</v>
      </c>
      <c r="AP29" s="1">
        <f t="shared" si="7"/>
        <v>0</v>
      </c>
      <c r="AQ29" s="1">
        <f t="shared" si="13"/>
        <v>0</v>
      </c>
      <c r="AR29" s="1">
        <f t="shared" si="14"/>
        <v>0</v>
      </c>
    </row>
    <row r="30" spans="1:44" ht="12.75" customHeight="1" x14ac:dyDescent="0.25">
      <c r="A30" s="63"/>
      <c r="B30" s="74"/>
      <c r="C30" s="20" t="s">
        <v>84</v>
      </c>
      <c r="D30" s="61"/>
      <c r="E30" s="35"/>
      <c r="F30" s="35"/>
      <c r="G30" s="18">
        <v>0.1</v>
      </c>
      <c r="H30" s="17"/>
      <c r="I30" s="17"/>
      <c r="J30" s="17"/>
      <c r="K30" s="17"/>
      <c r="L30" s="17"/>
      <c r="M30" s="83"/>
      <c r="AL30" s="1">
        <f t="shared" si="10"/>
        <v>0</v>
      </c>
      <c r="AM30" s="1">
        <f t="shared" si="11"/>
        <v>0</v>
      </c>
      <c r="AN30" s="1">
        <f t="shared" si="12"/>
        <v>0</v>
      </c>
      <c r="AP30" s="1">
        <f t="shared" si="7"/>
        <v>0</v>
      </c>
      <c r="AQ30" s="1">
        <f t="shared" si="13"/>
        <v>0</v>
      </c>
      <c r="AR30" s="1">
        <f t="shared" si="14"/>
        <v>0</v>
      </c>
    </row>
    <row r="31" spans="1:44" ht="12" customHeight="1" x14ac:dyDescent="0.25">
      <c r="A31" s="63"/>
      <c r="B31" s="74"/>
      <c r="C31" s="20" t="s">
        <v>34</v>
      </c>
      <c r="D31" s="61"/>
      <c r="E31" s="35"/>
      <c r="F31" s="35"/>
      <c r="G31" s="18">
        <v>0.2</v>
      </c>
      <c r="H31" s="17"/>
      <c r="I31" s="17"/>
      <c r="J31" s="17"/>
      <c r="K31" s="17"/>
      <c r="L31" s="17"/>
      <c r="M31" s="83"/>
      <c r="AL31" s="1">
        <f t="shared" si="10"/>
        <v>0</v>
      </c>
      <c r="AM31" s="1">
        <f t="shared" si="11"/>
        <v>0</v>
      </c>
      <c r="AN31" s="1">
        <f t="shared" si="12"/>
        <v>0</v>
      </c>
      <c r="AP31" s="1">
        <f t="shared" si="7"/>
        <v>0</v>
      </c>
      <c r="AQ31" s="1">
        <f t="shared" si="13"/>
        <v>0</v>
      </c>
      <c r="AR31" s="1">
        <f t="shared" si="14"/>
        <v>0</v>
      </c>
    </row>
    <row r="32" spans="1:44" ht="12" customHeight="1" x14ac:dyDescent="0.25">
      <c r="A32" s="64"/>
      <c r="B32" s="86"/>
      <c r="C32" s="41" t="s">
        <v>83</v>
      </c>
      <c r="D32" s="82"/>
      <c r="E32" s="34"/>
      <c r="F32" s="34"/>
      <c r="G32" s="24">
        <v>0.2</v>
      </c>
      <c r="H32" s="23"/>
      <c r="I32" s="23"/>
      <c r="J32" s="23"/>
      <c r="K32" s="23"/>
      <c r="L32" s="23"/>
      <c r="M32" s="83"/>
      <c r="AL32" s="1">
        <f t="shared" si="10"/>
        <v>0</v>
      </c>
      <c r="AM32" s="1">
        <f t="shared" si="11"/>
        <v>0</v>
      </c>
      <c r="AN32" s="1">
        <f t="shared" si="12"/>
        <v>0</v>
      </c>
      <c r="AP32" s="1">
        <f t="shared" si="7"/>
        <v>0</v>
      </c>
      <c r="AQ32" s="1">
        <f t="shared" si="13"/>
        <v>0</v>
      </c>
      <c r="AR32" s="1">
        <f t="shared" si="14"/>
        <v>0</v>
      </c>
    </row>
    <row r="33" spans="1:44" ht="9.75" customHeight="1" x14ac:dyDescent="0.25">
      <c r="A33" s="62" t="s">
        <v>43</v>
      </c>
      <c r="B33" s="85" t="s">
        <v>82</v>
      </c>
      <c r="C33" s="22"/>
      <c r="D33" s="145" t="s">
        <v>41</v>
      </c>
      <c r="E33" s="16"/>
      <c r="F33" s="16"/>
      <c r="G33" s="18"/>
      <c r="H33" s="10" t="s">
        <v>12</v>
      </c>
      <c r="I33" s="9" t="s">
        <v>11</v>
      </c>
      <c r="J33" s="9" t="s">
        <v>10</v>
      </c>
      <c r="K33" s="9" t="s">
        <v>9</v>
      </c>
      <c r="L33" s="9" t="s">
        <v>8</v>
      </c>
      <c r="M33" s="15">
        <f>AJ33</f>
        <v>0</v>
      </c>
      <c r="AJ33" s="15">
        <f>SUM(AN34:AN42)</f>
        <v>0</v>
      </c>
    </row>
    <row r="34" spans="1:44" ht="11.85" customHeight="1" x14ac:dyDescent="0.25">
      <c r="A34" s="63"/>
      <c r="B34" s="74"/>
      <c r="C34" s="20" t="s">
        <v>81</v>
      </c>
      <c r="D34" s="146"/>
      <c r="E34" s="35"/>
      <c r="F34" s="35"/>
      <c r="G34" s="18">
        <v>0.2</v>
      </c>
      <c r="H34" s="17"/>
      <c r="I34" s="17"/>
      <c r="J34" s="17"/>
      <c r="K34" s="17"/>
      <c r="L34" s="17"/>
      <c r="M34" s="65" t="str">
        <f>AK34</f>
        <v/>
      </c>
      <c r="AK34" s="65" t="str">
        <f>IF(COUNTIF(E34:F42,"x")=0,"",SUM(AR34:AR42)/SUM(AQ34:AQ42)*M39)</f>
        <v/>
      </c>
      <c r="AL34" s="1">
        <f t="shared" ref="AL34:AL42" si="15">IF(E34="x",1,0)</f>
        <v>0</v>
      </c>
      <c r="AM34" s="1">
        <f t="shared" ref="AM34:AM42" si="16">IF(F34="x",1,0)</f>
        <v>0</v>
      </c>
      <c r="AN34" s="40">
        <f t="shared" ref="AN34:AN42" si="17">AL34*G34</f>
        <v>0</v>
      </c>
      <c r="AP34" s="1">
        <f t="shared" ref="AP34:AP42" si="18">IF(OR(E34="x",F34="x"),1,0)</f>
        <v>0</v>
      </c>
      <c r="AQ34" s="1">
        <f t="shared" ref="AQ34:AQ42" si="19">IF(AP34=1,G34,0)</f>
        <v>0</v>
      </c>
      <c r="AR34" s="1">
        <f t="shared" ref="AR34:AR42" si="20">AL34*AQ34</f>
        <v>0</v>
      </c>
    </row>
    <row r="35" spans="1:44" ht="11.85" customHeight="1" x14ac:dyDescent="0.25">
      <c r="A35" s="63"/>
      <c r="B35" s="74"/>
      <c r="C35" s="20" t="s">
        <v>46</v>
      </c>
      <c r="D35" s="146"/>
      <c r="E35" s="35"/>
      <c r="F35" s="35"/>
      <c r="G35" s="18">
        <v>0.2</v>
      </c>
      <c r="H35" s="17"/>
      <c r="I35" s="17"/>
      <c r="J35" s="17"/>
      <c r="K35" s="17"/>
      <c r="L35" s="17"/>
      <c r="M35" s="65"/>
      <c r="AK35" s="65"/>
      <c r="AL35" s="1">
        <f t="shared" si="15"/>
        <v>0</v>
      </c>
      <c r="AM35" s="1">
        <f t="shared" si="16"/>
        <v>0</v>
      </c>
      <c r="AN35" s="40">
        <f t="shared" si="17"/>
        <v>0</v>
      </c>
      <c r="AP35" s="1">
        <f t="shared" si="18"/>
        <v>0</v>
      </c>
      <c r="AQ35" s="1">
        <f t="shared" si="19"/>
        <v>0</v>
      </c>
      <c r="AR35" s="1">
        <f t="shared" si="20"/>
        <v>0</v>
      </c>
    </row>
    <row r="36" spans="1:44" ht="11.85" customHeight="1" x14ac:dyDescent="0.25">
      <c r="A36" s="63"/>
      <c r="B36" s="74"/>
      <c r="C36" s="20" t="s">
        <v>80</v>
      </c>
      <c r="D36" s="146"/>
      <c r="E36" s="35"/>
      <c r="F36" s="35"/>
      <c r="G36" s="18">
        <v>0.2</v>
      </c>
      <c r="H36" s="17"/>
      <c r="I36" s="17"/>
      <c r="J36" s="17"/>
      <c r="K36" s="17"/>
      <c r="L36" s="17"/>
      <c r="M36" s="65"/>
      <c r="AK36" s="65"/>
      <c r="AL36" s="1">
        <f t="shared" si="15"/>
        <v>0</v>
      </c>
      <c r="AM36" s="1">
        <f t="shared" si="16"/>
        <v>0</v>
      </c>
      <c r="AN36" s="40">
        <f t="shared" si="17"/>
        <v>0</v>
      </c>
      <c r="AP36" s="1">
        <f t="shared" si="18"/>
        <v>0</v>
      </c>
      <c r="AQ36" s="1">
        <f t="shared" si="19"/>
        <v>0</v>
      </c>
      <c r="AR36" s="1">
        <f t="shared" si="20"/>
        <v>0</v>
      </c>
    </row>
    <row r="37" spans="1:44" ht="11.85" customHeight="1" x14ac:dyDescent="0.25">
      <c r="A37" s="63"/>
      <c r="B37" s="74"/>
      <c r="C37" s="20" t="s">
        <v>79</v>
      </c>
      <c r="D37" s="146"/>
      <c r="E37" s="35"/>
      <c r="F37" s="35"/>
      <c r="G37" s="18">
        <v>0.3</v>
      </c>
      <c r="H37" s="17"/>
      <c r="I37" s="17"/>
      <c r="J37" s="17"/>
      <c r="K37" s="17"/>
      <c r="L37" s="17"/>
      <c r="M37" s="65"/>
      <c r="AK37" s="65"/>
      <c r="AL37" s="1">
        <f t="shared" si="15"/>
        <v>0</v>
      </c>
      <c r="AM37" s="1">
        <f t="shared" si="16"/>
        <v>0</v>
      </c>
      <c r="AN37" s="40">
        <f t="shared" si="17"/>
        <v>0</v>
      </c>
      <c r="AP37" s="1">
        <f t="shared" si="18"/>
        <v>0</v>
      </c>
      <c r="AQ37" s="1">
        <f t="shared" si="19"/>
        <v>0</v>
      </c>
      <c r="AR37" s="1">
        <f t="shared" si="20"/>
        <v>0</v>
      </c>
    </row>
    <row r="38" spans="1:44" ht="11.85" customHeight="1" x14ac:dyDescent="0.25">
      <c r="A38" s="63"/>
      <c r="B38" s="74"/>
      <c r="C38" s="20" t="s">
        <v>78</v>
      </c>
      <c r="D38" s="146"/>
      <c r="E38" s="35"/>
      <c r="F38" s="35"/>
      <c r="G38" s="18">
        <v>0.3</v>
      </c>
      <c r="H38" s="17"/>
      <c r="I38" s="17"/>
      <c r="J38" s="17"/>
      <c r="K38" s="17"/>
      <c r="L38" s="17"/>
      <c r="M38" s="65"/>
      <c r="AK38" s="65"/>
      <c r="AL38" s="1">
        <f t="shared" si="15"/>
        <v>0</v>
      </c>
      <c r="AM38" s="1">
        <f t="shared" si="16"/>
        <v>0</v>
      </c>
      <c r="AN38" s="40">
        <f t="shared" si="17"/>
        <v>0</v>
      </c>
      <c r="AP38" s="1">
        <f t="shared" si="18"/>
        <v>0</v>
      </c>
      <c r="AQ38" s="1">
        <f t="shared" si="19"/>
        <v>0</v>
      </c>
      <c r="AR38" s="1">
        <f t="shared" si="20"/>
        <v>0</v>
      </c>
    </row>
    <row r="39" spans="1:44" ht="14.25" customHeight="1" x14ac:dyDescent="0.25">
      <c r="A39" s="63"/>
      <c r="B39" s="74"/>
      <c r="C39" s="20" t="s">
        <v>77</v>
      </c>
      <c r="D39" s="146"/>
      <c r="E39" s="35"/>
      <c r="F39" s="35"/>
      <c r="G39" s="18">
        <v>0.3</v>
      </c>
      <c r="H39" s="17"/>
      <c r="I39" s="17"/>
      <c r="J39" s="17"/>
      <c r="K39" s="17"/>
      <c r="L39" s="17"/>
      <c r="M39" s="83">
        <v>2</v>
      </c>
      <c r="AL39" s="1">
        <f t="shared" si="15"/>
        <v>0</v>
      </c>
      <c r="AM39" s="1">
        <f t="shared" si="16"/>
        <v>0</v>
      </c>
      <c r="AN39" s="40">
        <f t="shared" si="17"/>
        <v>0</v>
      </c>
      <c r="AP39" s="1">
        <f t="shared" si="18"/>
        <v>0</v>
      </c>
      <c r="AQ39" s="1">
        <f t="shared" si="19"/>
        <v>0</v>
      </c>
      <c r="AR39" s="1">
        <f t="shared" si="20"/>
        <v>0</v>
      </c>
    </row>
    <row r="40" spans="1:44" ht="12" customHeight="1" x14ac:dyDescent="0.25">
      <c r="A40" s="63"/>
      <c r="B40" s="74"/>
      <c r="C40" s="20" t="s">
        <v>76</v>
      </c>
      <c r="D40" s="146"/>
      <c r="E40" s="35"/>
      <c r="F40" s="35"/>
      <c r="G40" s="18">
        <v>0.3</v>
      </c>
      <c r="H40" s="17"/>
      <c r="I40" s="17"/>
      <c r="J40" s="17"/>
      <c r="K40" s="17"/>
      <c r="L40" s="17"/>
      <c r="M40" s="83"/>
      <c r="AL40" s="1">
        <f t="shared" si="15"/>
        <v>0</v>
      </c>
      <c r="AM40" s="1">
        <f t="shared" si="16"/>
        <v>0</v>
      </c>
      <c r="AN40" s="40">
        <f t="shared" si="17"/>
        <v>0</v>
      </c>
      <c r="AP40" s="1">
        <f t="shared" si="18"/>
        <v>0</v>
      </c>
      <c r="AQ40" s="1">
        <f t="shared" si="19"/>
        <v>0</v>
      </c>
      <c r="AR40" s="1">
        <f t="shared" si="20"/>
        <v>0</v>
      </c>
    </row>
    <row r="41" spans="1:44" ht="24" customHeight="1" x14ac:dyDescent="0.25">
      <c r="A41" s="63"/>
      <c r="B41" s="74"/>
      <c r="C41" s="27" t="s">
        <v>75</v>
      </c>
      <c r="D41" s="146"/>
      <c r="E41" s="35"/>
      <c r="F41" s="35"/>
      <c r="G41" s="18">
        <v>0.1</v>
      </c>
      <c r="H41" s="17"/>
      <c r="I41" s="17"/>
      <c r="J41" s="17"/>
      <c r="K41" s="17"/>
      <c r="L41" s="17"/>
      <c r="M41" s="83"/>
      <c r="AL41" s="1">
        <f t="shared" si="15"/>
        <v>0</v>
      </c>
      <c r="AM41" s="1">
        <f t="shared" si="16"/>
        <v>0</v>
      </c>
      <c r="AN41" s="40">
        <f t="shared" si="17"/>
        <v>0</v>
      </c>
      <c r="AP41" s="1">
        <f t="shared" si="18"/>
        <v>0</v>
      </c>
      <c r="AQ41" s="1">
        <f t="shared" si="19"/>
        <v>0</v>
      </c>
      <c r="AR41" s="1">
        <f t="shared" si="20"/>
        <v>0</v>
      </c>
    </row>
    <row r="42" spans="1:44" ht="12" customHeight="1" x14ac:dyDescent="0.25">
      <c r="A42" s="63"/>
      <c r="B42" s="74"/>
      <c r="C42" s="19" t="s">
        <v>34</v>
      </c>
      <c r="D42" s="146"/>
      <c r="E42" s="35"/>
      <c r="F42" s="35"/>
      <c r="G42" s="18">
        <v>0.1</v>
      </c>
      <c r="H42" s="17"/>
      <c r="I42" s="17"/>
      <c r="J42" s="17"/>
      <c r="K42" s="17"/>
      <c r="L42" s="17"/>
      <c r="M42" s="83"/>
      <c r="AL42" s="1">
        <f t="shared" si="15"/>
        <v>0</v>
      </c>
      <c r="AM42" s="1">
        <f t="shared" si="16"/>
        <v>0</v>
      </c>
      <c r="AN42" s="40">
        <f t="shared" si="17"/>
        <v>0</v>
      </c>
      <c r="AP42" s="1">
        <f t="shared" si="18"/>
        <v>0</v>
      </c>
      <c r="AQ42" s="1">
        <f t="shared" si="19"/>
        <v>0</v>
      </c>
      <c r="AR42" s="1">
        <f t="shared" si="20"/>
        <v>0</v>
      </c>
    </row>
    <row r="43" spans="1:44" ht="9.75" customHeight="1" x14ac:dyDescent="0.25">
      <c r="A43" s="62" t="s">
        <v>43</v>
      </c>
      <c r="B43" s="39"/>
      <c r="C43" s="38"/>
      <c r="D43" s="37"/>
      <c r="E43" s="16"/>
      <c r="F43" s="16"/>
      <c r="G43" s="36"/>
      <c r="H43" s="10" t="s">
        <v>12</v>
      </c>
      <c r="I43" s="9" t="s">
        <v>11</v>
      </c>
      <c r="J43" s="9" t="s">
        <v>10</v>
      </c>
      <c r="K43" s="9" t="s">
        <v>9</v>
      </c>
      <c r="L43" s="9" t="s">
        <v>8</v>
      </c>
      <c r="M43" s="15">
        <f>AJ43</f>
        <v>0</v>
      </c>
      <c r="AJ43" s="15">
        <f>SUM(AN44:AN50)</f>
        <v>0</v>
      </c>
    </row>
    <row r="44" spans="1:44" ht="12" customHeight="1" x14ac:dyDescent="0.25">
      <c r="A44" s="63"/>
      <c r="B44" s="74" t="s">
        <v>74</v>
      </c>
      <c r="C44" s="19" t="s">
        <v>73</v>
      </c>
      <c r="D44" s="61" t="s">
        <v>41</v>
      </c>
      <c r="E44" s="35"/>
      <c r="F44" s="35"/>
      <c r="G44" s="18">
        <v>0.4</v>
      </c>
      <c r="H44" s="17"/>
      <c r="I44" s="17"/>
      <c r="J44" s="17"/>
      <c r="K44" s="17"/>
      <c r="L44" s="17"/>
      <c r="M44" s="65" t="str">
        <f>AK44</f>
        <v/>
      </c>
      <c r="AK44" s="65" t="str">
        <f>IF(COUNTIF(E44:F50,"x")=0,"",SUM(AR44:AR50)/SUM(AQ44:AQ50)*M47)</f>
        <v/>
      </c>
      <c r="AL44" s="1">
        <f t="shared" ref="AL44:AM50" si="21">IF(E44="x",1,0)</f>
        <v>0</v>
      </c>
      <c r="AM44" s="1">
        <f t="shared" si="21"/>
        <v>0</v>
      </c>
      <c r="AN44" s="1">
        <f t="shared" ref="AN44:AN50" si="22">AL44*G44</f>
        <v>0</v>
      </c>
      <c r="AP44" s="1">
        <f t="shared" ref="AP44:AP50" si="23">IF(OR(E44="x",F44="x"),1,0)</f>
        <v>0</v>
      </c>
      <c r="AQ44" s="1">
        <f t="shared" ref="AQ44:AQ50" si="24">IF(AP44=1,G44,0)</f>
        <v>0</v>
      </c>
      <c r="AR44" s="1">
        <f t="shared" ref="AR44:AR50" si="25">AL44*AQ44</f>
        <v>0</v>
      </c>
    </row>
    <row r="45" spans="1:44" ht="22.5" x14ac:dyDescent="0.25">
      <c r="A45" s="63"/>
      <c r="B45" s="74"/>
      <c r="C45" s="19" t="s">
        <v>72</v>
      </c>
      <c r="D45" s="61"/>
      <c r="E45" s="35"/>
      <c r="F45" s="35"/>
      <c r="G45" s="18">
        <v>0.4</v>
      </c>
      <c r="H45" s="17"/>
      <c r="I45" s="17"/>
      <c r="J45" s="17"/>
      <c r="K45" s="17"/>
      <c r="L45" s="17"/>
      <c r="M45" s="65"/>
      <c r="AK45" s="65"/>
      <c r="AL45" s="1">
        <f t="shared" si="21"/>
        <v>0</v>
      </c>
      <c r="AM45" s="1">
        <f t="shared" si="21"/>
        <v>0</v>
      </c>
      <c r="AN45" s="1">
        <f t="shared" si="22"/>
        <v>0</v>
      </c>
      <c r="AP45" s="1">
        <f t="shared" si="23"/>
        <v>0</v>
      </c>
      <c r="AQ45" s="1">
        <f t="shared" si="24"/>
        <v>0</v>
      </c>
      <c r="AR45" s="1">
        <f t="shared" si="25"/>
        <v>0</v>
      </c>
    </row>
    <row r="46" spans="1:44" ht="12" customHeight="1" x14ac:dyDescent="0.25">
      <c r="A46" s="63"/>
      <c r="B46" s="74"/>
      <c r="C46" s="19" t="s">
        <v>71</v>
      </c>
      <c r="D46" s="61"/>
      <c r="E46" s="35"/>
      <c r="F46" s="35"/>
      <c r="G46" s="18">
        <v>0.4</v>
      </c>
      <c r="H46" s="17"/>
      <c r="I46" s="17"/>
      <c r="J46" s="17"/>
      <c r="K46" s="17"/>
      <c r="L46" s="17"/>
      <c r="M46" s="65"/>
      <c r="AK46" s="65"/>
      <c r="AL46" s="1">
        <f t="shared" si="21"/>
        <v>0</v>
      </c>
      <c r="AM46" s="1">
        <f t="shared" si="21"/>
        <v>0</v>
      </c>
      <c r="AN46" s="1">
        <f t="shared" si="22"/>
        <v>0</v>
      </c>
      <c r="AP46" s="1">
        <f t="shared" si="23"/>
        <v>0</v>
      </c>
      <c r="AQ46" s="1">
        <f t="shared" si="24"/>
        <v>0</v>
      </c>
      <c r="AR46" s="1">
        <f t="shared" si="25"/>
        <v>0</v>
      </c>
    </row>
    <row r="47" spans="1:44" ht="12" customHeight="1" x14ac:dyDescent="0.25">
      <c r="A47" s="63"/>
      <c r="B47" s="74"/>
      <c r="C47" s="19" t="s">
        <v>70</v>
      </c>
      <c r="D47" s="61"/>
      <c r="E47" s="35"/>
      <c r="F47" s="35"/>
      <c r="G47" s="18">
        <v>0.3</v>
      </c>
      <c r="H47" s="17"/>
      <c r="I47" s="17"/>
      <c r="J47" s="17"/>
      <c r="K47" s="17"/>
      <c r="L47" s="17"/>
      <c r="M47" s="83">
        <v>2</v>
      </c>
      <c r="AL47" s="1">
        <f t="shared" si="21"/>
        <v>0</v>
      </c>
      <c r="AM47" s="1">
        <f t="shared" si="21"/>
        <v>0</v>
      </c>
      <c r="AN47" s="1">
        <f t="shared" si="22"/>
        <v>0</v>
      </c>
      <c r="AP47" s="1">
        <f t="shared" si="23"/>
        <v>0</v>
      </c>
      <c r="AQ47" s="1">
        <f t="shared" si="24"/>
        <v>0</v>
      </c>
      <c r="AR47" s="1">
        <f t="shared" si="25"/>
        <v>0</v>
      </c>
    </row>
    <row r="48" spans="1:44" ht="22.5" x14ac:dyDescent="0.25">
      <c r="A48" s="63"/>
      <c r="B48" s="74"/>
      <c r="C48" s="19" t="s">
        <v>69</v>
      </c>
      <c r="D48" s="61"/>
      <c r="E48" s="35"/>
      <c r="F48" s="35"/>
      <c r="G48" s="18">
        <v>0.3</v>
      </c>
      <c r="H48" s="17"/>
      <c r="I48" s="17"/>
      <c r="J48" s="17"/>
      <c r="K48" s="17"/>
      <c r="L48" s="17"/>
      <c r="M48" s="83"/>
      <c r="AL48" s="1">
        <f t="shared" si="21"/>
        <v>0</v>
      </c>
      <c r="AM48" s="1">
        <f t="shared" si="21"/>
        <v>0</v>
      </c>
      <c r="AN48" s="1">
        <f t="shared" si="22"/>
        <v>0</v>
      </c>
      <c r="AP48" s="1">
        <f t="shared" si="23"/>
        <v>0</v>
      </c>
      <c r="AQ48" s="1">
        <f t="shared" si="24"/>
        <v>0</v>
      </c>
      <c r="AR48" s="1">
        <f t="shared" si="25"/>
        <v>0</v>
      </c>
    </row>
    <row r="49" spans="1:44" ht="23.25" customHeight="1" x14ac:dyDescent="0.25">
      <c r="A49" s="63"/>
      <c r="B49" s="74"/>
      <c r="C49" s="27" t="s">
        <v>32</v>
      </c>
      <c r="D49" s="61"/>
      <c r="E49" s="35"/>
      <c r="F49" s="35"/>
      <c r="G49" s="18">
        <v>0.1</v>
      </c>
      <c r="H49" s="17"/>
      <c r="I49" s="17"/>
      <c r="J49" s="17"/>
      <c r="K49" s="17"/>
      <c r="L49" s="17"/>
      <c r="M49" s="83"/>
      <c r="AL49" s="1">
        <f t="shared" si="21"/>
        <v>0</v>
      </c>
      <c r="AM49" s="1">
        <f t="shared" si="21"/>
        <v>0</v>
      </c>
      <c r="AN49" s="1">
        <f t="shared" si="22"/>
        <v>0</v>
      </c>
      <c r="AP49" s="1">
        <f t="shared" si="23"/>
        <v>0</v>
      </c>
      <c r="AQ49" s="1">
        <f t="shared" si="24"/>
        <v>0</v>
      </c>
      <c r="AR49" s="1">
        <f t="shared" si="25"/>
        <v>0</v>
      </c>
    </row>
    <row r="50" spans="1:44" ht="12" customHeight="1" x14ac:dyDescent="0.25">
      <c r="A50" s="64"/>
      <c r="B50" s="86"/>
      <c r="C50" s="26" t="s">
        <v>34</v>
      </c>
      <c r="D50" s="82"/>
      <c r="E50" s="34"/>
      <c r="F50" s="34"/>
      <c r="G50" s="24">
        <v>0.1</v>
      </c>
      <c r="H50" s="23"/>
      <c r="I50" s="23"/>
      <c r="J50" s="23"/>
      <c r="K50" s="23"/>
      <c r="L50" s="23"/>
      <c r="M50" s="84"/>
      <c r="AL50" s="1">
        <f t="shared" si="21"/>
        <v>0</v>
      </c>
      <c r="AM50" s="1">
        <f t="shared" si="21"/>
        <v>0</v>
      </c>
      <c r="AN50" s="1">
        <f t="shared" si="22"/>
        <v>0</v>
      </c>
      <c r="AP50" s="1">
        <f t="shared" si="23"/>
        <v>0</v>
      </c>
      <c r="AQ50" s="1">
        <f t="shared" si="24"/>
        <v>0</v>
      </c>
      <c r="AR50" s="1">
        <f t="shared" si="25"/>
        <v>0</v>
      </c>
    </row>
    <row r="51" spans="1:44" ht="15.75" x14ac:dyDescent="0.25">
      <c r="A51" s="66" t="s">
        <v>68</v>
      </c>
      <c r="B51" s="67"/>
      <c r="C51" s="67"/>
      <c r="D51" s="67"/>
      <c r="E51" s="67"/>
      <c r="F51" s="67"/>
      <c r="G51" s="67"/>
      <c r="H51" s="59" t="s">
        <v>67</v>
      </c>
      <c r="I51" s="60"/>
      <c r="J51" s="60"/>
      <c r="K51" s="60"/>
      <c r="L51" s="60"/>
      <c r="M51" s="60"/>
    </row>
    <row r="52" spans="1:44" ht="15.75" x14ac:dyDescent="0.25">
      <c r="A52" s="68"/>
      <c r="B52" s="69"/>
      <c r="C52" s="69"/>
      <c r="D52" s="69"/>
      <c r="E52" s="69"/>
      <c r="F52" s="69"/>
      <c r="G52" s="69"/>
      <c r="H52" s="90" t="str">
        <f>H2</f>
        <v xml:space="preserve"> </v>
      </c>
      <c r="I52" s="91"/>
      <c r="J52" s="91"/>
      <c r="K52" s="91"/>
      <c r="L52" s="91"/>
      <c r="M52" s="91"/>
    </row>
    <row r="53" spans="1:44" x14ac:dyDescent="0.25">
      <c r="A53" s="70" t="s">
        <v>66</v>
      </c>
      <c r="B53" s="71"/>
      <c r="C53" s="71"/>
      <c r="D53" s="71"/>
      <c r="E53" s="71"/>
      <c r="F53" s="71"/>
      <c r="G53" s="71"/>
      <c r="H53" s="59" t="s">
        <v>65</v>
      </c>
      <c r="I53" s="60"/>
      <c r="J53" s="60"/>
      <c r="K53" s="60"/>
      <c r="L53" s="60"/>
      <c r="M53" s="60"/>
    </row>
    <row r="54" spans="1:44" x14ac:dyDescent="0.25">
      <c r="A54" s="70" t="s">
        <v>64</v>
      </c>
      <c r="B54" s="71"/>
      <c r="C54" s="71"/>
      <c r="D54" s="71"/>
      <c r="E54" s="71"/>
      <c r="F54" s="71"/>
      <c r="G54" s="71"/>
      <c r="H54" s="90" t="str">
        <f>H4</f>
        <v xml:space="preserve"> </v>
      </c>
      <c r="I54" s="91"/>
      <c r="J54" s="91"/>
      <c r="K54" s="91"/>
      <c r="L54" s="91"/>
      <c r="M54" s="91"/>
    </row>
    <row r="55" spans="1:44" ht="15" customHeight="1" x14ac:dyDescent="0.25">
      <c r="A55" s="72"/>
      <c r="B55" s="73"/>
      <c r="C55" s="73"/>
      <c r="D55" s="73"/>
      <c r="E55" s="73"/>
      <c r="F55" s="73"/>
      <c r="G55" s="73"/>
      <c r="H55" s="59" t="s">
        <v>63</v>
      </c>
      <c r="I55" s="60"/>
      <c r="J55" s="60"/>
      <c r="K55" s="91" t="str">
        <f>K5</f>
        <v xml:space="preserve"> </v>
      </c>
      <c r="L55" s="91"/>
      <c r="M55" s="91"/>
    </row>
    <row r="57" spans="1:44" ht="45.75" x14ac:dyDescent="0.25">
      <c r="A57" s="31" t="s">
        <v>62</v>
      </c>
      <c r="B57" s="33" t="s">
        <v>61</v>
      </c>
      <c r="C57" s="32" t="s">
        <v>60</v>
      </c>
      <c r="D57" s="31" t="s">
        <v>59</v>
      </c>
      <c r="E57" s="75" t="s">
        <v>58</v>
      </c>
      <c r="F57" s="76"/>
      <c r="G57" s="31" t="s">
        <v>56</v>
      </c>
      <c r="H57" s="76" t="s">
        <v>57</v>
      </c>
      <c r="I57" s="76"/>
      <c r="J57" s="76"/>
      <c r="K57" s="76"/>
      <c r="L57" s="76"/>
      <c r="M57" s="31" t="s">
        <v>56</v>
      </c>
    </row>
    <row r="58" spans="1:44" x14ac:dyDescent="0.25">
      <c r="A58" s="28"/>
      <c r="B58" s="28"/>
      <c r="C58" s="28"/>
      <c r="D58" s="28"/>
      <c r="E58" s="30" t="s">
        <v>55</v>
      </c>
      <c r="F58" s="30" t="s">
        <v>54</v>
      </c>
      <c r="G58" s="28"/>
      <c r="H58" s="29" t="s">
        <v>53</v>
      </c>
      <c r="I58" s="29" t="s">
        <v>52</v>
      </c>
      <c r="J58" s="29" t="s">
        <v>51</v>
      </c>
      <c r="K58" s="29" t="s">
        <v>50</v>
      </c>
      <c r="L58" s="29" t="s">
        <v>49</v>
      </c>
      <c r="M58" s="28"/>
    </row>
    <row r="59" spans="1:44" ht="12" customHeight="1" x14ac:dyDescent="0.25">
      <c r="A59" s="62" t="s">
        <v>43</v>
      </c>
      <c r="B59" s="22"/>
      <c r="C59" s="22"/>
      <c r="D59" s="81" t="s">
        <v>41</v>
      </c>
      <c r="E59" s="16"/>
      <c r="F59" s="16"/>
      <c r="G59" s="21"/>
      <c r="H59" s="10" t="s">
        <v>12</v>
      </c>
      <c r="I59" s="9" t="s">
        <v>11</v>
      </c>
      <c r="J59" s="9" t="s">
        <v>10</v>
      </c>
      <c r="K59" s="9" t="s">
        <v>9</v>
      </c>
      <c r="L59" s="9" t="s">
        <v>8</v>
      </c>
      <c r="M59" s="15">
        <f>AJ59</f>
        <v>0</v>
      </c>
      <c r="AJ59" s="15">
        <f>SUM(AN60:AN65)</f>
        <v>0</v>
      </c>
    </row>
    <row r="60" spans="1:44" ht="23.25" customHeight="1" x14ac:dyDescent="0.25">
      <c r="A60" s="63"/>
      <c r="B60" s="74" t="s">
        <v>48</v>
      </c>
      <c r="C60" s="19" t="s">
        <v>47</v>
      </c>
      <c r="D60" s="61"/>
      <c r="E60" s="14"/>
      <c r="F60" s="14"/>
      <c r="G60" s="18">
        <v>0.4</v>
      </c>
      <c r="H60" s="17"/>
      <c r="I60" s="17"/>
      <c r="J60" s="17"/>
      <c r="K60" s="17"/>
      <c r="L60" s="17"/>
      <c r="M60" s="65" t="str">
        <f>AK60</f>
        <v/>
      </c>
      <c r="AK60" s="6" t="str">
        <f>IF(COUNTIF(E60:F65,"x")=0,"",SUM(AR60:AR65)/SUM(AQ60:AQ65)*M62)</f>
        <v/>
      </c>
      <c r="AL60" s="1">
        <f t="shared" ref="AL60:AM65" si="26">IF(E60="x",1,0)</f>
        <v>0</v>
      </c>
      <c r="AM60" s="1">
        <f t="shared" si="26"/>
        <v>0</v>
      </c>
      <c r="AN60" s="1">
        <f t="shared" ref="AN60:AN65" si="27">AL60*G60</f>
        <v>0</v>
      </c>
      <c r="AP60" s="1">
        <f t="shared" ref="AP60:AP65" si="28">IF(OR(E60="x",F60="x"),1,0)</f>
        <v>0</v>
      </c>
      <c r="AQ60" s="1">
        <f t="shared" ref="AQ60:AQ65" si="29">IF(AP60=1,G60,0)</f>
        <v>0</v>
      </c>
      <c r="AR60" s="1">
        <f t="shared" ref="AR60:AR65" si="30">AL60*AQ60</f>
        <v>0</v>
      </c>
    </row>
    <row r="61" spans="1:44" x14ac:dyDescent="0.25">
      <c r="A61" s="63"/>
      <c r="B61" s="74"/>
      <c r="C61" s="19" t="s">
        <v>46</v>
      </c>
      <c r="D61" s="61"/>
      <c r="E61" s="14"/>
      <c r="F61" s="14"/>
      <c r="G61" s="18">
        <v>0.4</v>
      </c>
      <c r="H61" s="17"/>
      <c r="I61" s="17"/>
      <c r="J61" s="17"/>
      <c r="K61" s="17"/>
      <c r="L61" s="17"/>
      <c r="M61" s="65"/>
      <c r="AL61" s="1">
        <f t="shared" si="26"/>
        <v>0</v>
      </c>
      <c r="AM61" s="1">
        <f t="shared" si="26"/>
        <v>0</v>
      </c>
      <c r="AN61" s="1">
        <f t="shared" si="27"/>
        <v>0</v>
      </c>
      <c r="AP61" s="1">
        <f t="shared" si="28"/>
        <v>0</v>
      </c>
      <c r="AQ61" s="1">
        <f t="shared" si="29"/>
        <v>0</v>
      </c>
      <c r="AR61" s="1">
        <f t="shared" si="30"/>
        <v>0</v>
      </c>
    </row>
    <row r="62" spans="1:44" x14ac:dyDescent="0.25">
      <c r="A62" s="63"/>
      <c r="B62" s="74"/>
      <c r="C62" s="19" t="s">
        <v>45</v>
      </c>
      <c r="D62" s="61"/>
      <c r="E62" s="14"/>
      <c r="F62" s="14"/>
      <c r="G62" s="18">
        <v>0.5</v>
      </c>
      <c r="H62" s="17"/>
      <c r="I62" s="17"/>
      <c r="J62" s="17"/>
      <c r="K62" s="17"/>
      <c r="L62" s="17"/>
      <c r="M62" s="83">
        <v>2</v>
      </c>
      <c r="AL62" s="1">
        <f t="shared" si="26"/>
        <v>0</v>
      </c>
      <c r="AM62" s="1">
        <f t="shared" si="26"/>
        <v>0</v>
      </c>
      <c r="AN62" s="1">
        <f t="shared" si="27"/>
        <v>0</v>
      </c>
      <c r="AP62" s="1">
        <f t="shared" si="28"/>
        <v>0</v>
      </c>
      <c r="AQ62" s="1">
        <f t="shared" si="29"/>
        <v>0</v>
      </c>
      <c r="AR62" s="1">
        <f t="shared" si="30"/>
        <v>0</v>
      </c>
    </row>
    <row r="63" spans="1:44" x14ac:dyDescent="0.25">
      <c r="A63" s="63"/>
      <c r="B63" s="74"/>
      <c r="C63" s="19" t="s">
        <v>44</v>
      </c>
      <c r="D63" s="61"/>
      <c r="E63" s="14"/>
      <c r="F63" s="14"/>
      <c r="G63" s="18">
        <v>0.5</v>
      </c>
      <c r="H63" s="17"/>
      <c r="I63" s="17"/>
      <c r="J63" s="17"/>
      <c r="K63" s="17"/>
      <c r="L63" s="17"/>
      <c r="M63" s="83"/>
      <c r="AL63" s="1">
        <f t="shared" si="26"/>
        <v>0</v>
      </c>
      <c r="AM63" s="1">
        <f t="shared" si="26"/>
        <v>0</v>
      </c>
      <c r="AN63" s="1">
        <f t="shared" si="27"/>
        <v>0</v>
      </c>
      <c r="AP63" s="1">
        <f t="shared" si="28"/>
        <v>0</v>
      </c>
      <c r="AQ63" s="1">
        <f t="shared" si="29"/>
        <v>0</v>
      </c>
      <c r="AR63" s="1">
        <f t="shared" si="30"/>
        <v>0</v>
      </c>
    </row>
    <row r="64" spans="1:44" ht="22.5" x14ac:dyDescent="0.25">
      <c r="A64" s="63"/>
      <c r="B64" s="74"/>
      <c r="C64" s="27" t="s">
        <v>32</v>
      </c>
      <c r="D64" s="61"/>
      <c r="E64" s="14"/>
      <c r="F64" s="14"/>
      <c r="G64" s="18">
        <v>0.1</v>
      </c>
      <c r="H64" s="17"/>
      <c r="I64" s="17"/>
      <c r="J64" s="17"/>
      <c r="K64" s="17"/>
      <c r="L64" s="17"/>
      <c r="M64" s="83"/>
      <c r="AL64" s="1">
        <f t="shared" si="26"/>
        <v>0</v>
      </c>
      <c r="AM64" s="1">
        <f t="shared" si="26"/>
        <v>0</v>
      </c>
      <c r="AN64" s="1">
        <f t="shared" si="27"/>
        <v>0</v>
      </c>
      <c r="AP64" s="1">
        <f t="shared" si="28"/>
        <v>0</v>
      </c>
      <c r="AQ64" s="1">
        <f t="shared" si="29"/>
        <v>0</v>
      </c>
      <c r="AR64" s="1">
        <f t="shared" si="30"/>
        <v>0</v>
      </c>
    </row>
    <row r="65" spans="1:44" x14ac:dyDescent="0.25">
      <c r="A65" s="64"/>
      <c r="B65" s="86"/>
      <c r="C65" s="26" t="s">
        <v>34</v>
      </c>
      <c r="D65" s="82"/>
      <c r="E65" s="14"/>
      <c r="F65" s="14"/>
      <c r="G65" s="24">
        <v>0.1</v>
      </c>
      <c r="H65" s="23"/>
      <c r="I65" s="23"/>
      <c r="J65" s="23"/>
      <c r="K65" s="23"/>
      <c r="L65" s="23"/>
      <c r="M65" s="83"/>
      <c r="AL65" s="1">
        <f t="shared" si="26"/>
        <v>0</v>
      </c>
      <c r="AM65" s="1">
        <f t="shared" si="26"/>
        <v>0</v>
      </c>
      <c r="AN65" s="1">
        <f t="shared" si="27"/>
        <v>0</v>
      </c>
      <c r="AP65" s="1">
        <f t="shared" si="28"/>
        <v>0</v>
      </c>
      <c r="AQ65" s="1">
        <f t="shared" si="29"/>
        <v>0</v>
      </c>
      <c r="AR65" s="1">
        <f t="shared" si="30"/>
        <v>0</v>
      </c>
    </row>
    <row r="66" spans="1:44" ht="12.75" customHeight="1" x14ac:dyDescent="0.25">
      <c r="A66" s="62" t="s">
        <v>43</v>
      </c>
      <c r="B66" s="85" t="s">
        <v>42</v>
      </c>
      <c r="C66" s="22"/>
      <c r="D66" s="81" t="s">
        <v>41</v>
      </c>
      <c r="E66" s="16"/>
      <c r="F66" s="16"/>
      <c r="G66" s="21"/>
      <c r="H66" s="10" t="s">
        <v>12</v>
      </c>
      <c r="I66" s="9" t="s">
        <v>11</v>
      </c>
      <c r="J66" s="9" t="s">
        <v>10</v>
      </c>
      <c r="K66" s="9" t="s">
        <v>9</v>
      </c>
      <c r="L66" s="9" t="s">
        <v>8</v>
      </c>
      <c r="M66" s="15">
        <f>AJ66</f>
        <v>0</v>
      </c>
      <c r="AJ66" s="15">
        <f>SUM(AN67:AN75)</f>
        <v>0</v>
      </c>
    </row>
    <row r="67" spans="1:44" ht="12" customHeight="1" x14ac:dyDescent="0.25">
      <c r="A67" s="63"/>
      <c r="B67" s="74"/>
      <c r="C67" s="20" t="s">
        <v>40</v>
      </c>
      <c r="D67" s="61"/>
      <c r="E67" s="14"/>
      <c r="F67" s="14"/>
      <c r="G67" s="18">
        <v>0.4</v>
      </c>
      <c r="H67" s="17"/>
      <c r="I67" s="17"/>
      <c r="J67" s="17"/>
      <c r="K67" s="17"/>
      <c r="L67" s="17"/>
      <c r="M67" s="65" t="str">
        <f>AK67</f>
        <v/>
      </c>
      <c r="AK67" s="65" t="str">
        <f>IF(COUNTIF(E67:F75,"x")=0,"",SUM(AR67:AR75)/SUM(AQ67:AQ75)*M72)</f>
        <v/>
      </c>
      <c r="AL67" s="11">
        <f t="shared" ref="AL67:AL75" si="31">IF(E67="x",1,0)</f>
        <v>0</v>
      </c>
      <c r="AM67" s="11">
        <f t="shared" ref="AM67:AM75" si="32">IF(F67="x",1,0)</f>
        <v>0</v>
      </c>
      <c r="AN67" s="11">
        <f t="shared" ref="AN67:AN75" si="33">AL67*G67</f>
        <v>0</v>
      </c>
      <c r="AO67" s="11"/>
      <c r="AP67" s="11">
        <f t="shared" ref="AP67:AP75" si="34">IF(OR(E67="x",F67="x"),1,0)</f>
        <v>0</v>
      </c>
      <c r="AQ67" s="11">
        <f t="shared" ref="AQ67:AQ75" si="35">IF(AP67=1,G67,0)</f>
        <v>0</v>
      </c>
      <c r="AR67" s="11">
        <f t="shared" ref="AR67:AR75" si="36">AL67*AQ67</f>
        <v>0</v>
      </c>
    </row>
    <row r="68" spans="1:44" ht="12" customHeight="1" x14ac:dyDescent="0.25">
      <c r="A68" s="63"/>
      <c r="B68" s="74"/>
      <c r="C68" s="20" t="s">
        <v>39</v>
      </c>
      <c r="D68" s="61"/>
      <c r="E68" s="14"/>
      <c r="F68" s="14"/>
      <c r="G68" s="18">
        <v>0.4</v>
      </c>
      <c r="H68" s="17"/>
      <c r="I68" s="17"/>
      <c r="J68" s="17"/>
      <c r="K68" s="17"/>
      <c r="L68" s="17"/>
      <c r="M68" s="65"/>
      <c r="AK68" s="65"/>
      <c r="AL68" s="11">
        <f t="shared" si="31"/>
        <v>0</v>
      </c>
      <c r="AM68" s="11">
        <f t="shared" si="32"/>
        <v>0</v>
      </c>
      <c r="AN68" s="11">
        <f t="shared" si="33"/>
        <v>0</v>
      </c>
      <c r="AO68" s="11"/>
      <c r="AP68" s="11">
        <f t="shared" si="34"/>
        <v>0</v>
      </c>
      <c r="AQ68" s="11">
        <f t="shared" si="35"/>
        <v>0</v>
      </c>
      <c r="AR68" s="11">
        <f t="shared" si="36"/>
        <v>0</v>
      </c>
    </row>
    <row r="69" spans="1:44" ht="22.5" x14ac:dyDescent="0.25">
      <c r="A69" s="63"/>
      <c r="B69" s="74"/>
      <c r="C69" s="20" t="s">
        <v>38</v>
      </c>
      <c r="D69" s="61"/>
      <c r="E69" s="14"/>
      <c r="F69" s="14"/>
      <c r="G69" s="18">
        <v>0.5</v>
      </c>
      <c r="H69" s="17"/>
      <c r="I69" s="17"/>
      <c r="J69" s="17"/>
      <c r="K69" s="17"/>
      <c r="L69" s="17"/>
      <c r="M69" s="65"/>
      <c r="AK69" s="65"/>
      <c r="AL69" s="11">
        <f t="shared" si="31"/>
        <v>0</v>
      </c>
      <c r="AM69" s="11">
        <f t="shared" si="32"/>
        <v>0</v>
      </c>
      <c r="AN69" s="11">
        <f t="shared" si="33"/>
        <v>0</v>
      </c>
      <c r="AO69" s="11"/>
      <c r="AP69" s="11">
        <f t="shared" si="34"/>
        <v>0</v>
      </c>
      <c r="AQ69" s="11">
        <f t="shared" si="35"/>
        <v>0</v>
      </c>
      <c r="AR69" s="11">
        <f t="shared" si="36"/>
        <v>0</v>
      </c>
    </row>
    <row r="70" spans="1:44" ht="22.5" x14ac:dyDescent="0.25">
      <c r="A70" s="63"/>
      <c r="B70" s="74"/>
      <c r="C70" s="20" t="s">
        <v>37</v>
      </c>
      <c r="D70" s="61"/>
      <c r="E70" s="14"/>
      <c r="F70" s="14"/>
      <c r="G70" s="18">
        <v>0.4</v>
      </c>
      <c r="H70" s="17"/>
      <c r="I70" s="17"/>
      <c r="J70" s="17"/>
      <c r="K70" s="17"/>
      <c r="L70" s="17"/>
      <c r="M70" s="65"/>
      <c r="AK70" s="65"/>
      <c r="AL70" s="11">
        <f t="shared" si="31"/>
        <v>0</v>
      </c>
      <c r="AM70" s="11">
        <f t="shared" si="32"/>
        <v>0</v>
      </c>
      <c r="AN70" s="11">
        <f t="shared" si="33"/>
        <v>0</v>
      </c>
      <c r="AO70" s="11"/>
      <c r="AP70" s="11">
        <f t="shared" si="34"/>
        <v>0</v>
      </c>
      <c r="AQ70" s="11">
        <f t="shared" si="35"/>
        <v>0</v>
      </c>
      <c r="AR70" s="11">
        <f t="shared" si="36"/>
        <v>0</v>
      </c>
    </row>
    <row r="71" spans="1:44" ht="22.5" x14ac:dyDescent="0.25">
      <c r="A71" s="63"/>
      <c r="B71" s="74"/>
      <c r="C71" s="20" t="s">
        <v>36</v>
      </c>
      <c r="D71" s="61"/>
      <c r="E71" s="14"/>
      <c r="F71" s="14"/>
      <c r="G71" s="18">
        <v>0.5</v>
      </c>
      <c r="H71" s="17"/>
      <c r="I71" s="17"/>
      <c r="J71" s="17"/>
      <c r="K71" s="17"/>
      <c r="L71" s="17"/>
      <c r="M71" s="65"/>
      <c r="AK71" s="65"/>
      <c r="AL71" s="11">
        <f t="shared" si="31"/>
        <v>0</v>
      </c>
      <c r="AM71" s="11">
        <f t="shared" si="32"/>
        <v>0</v>
      </c>
      <c r="AN71" s="11">
        <f t="shared" si="33"/>
        <v>0</v>
      </c>
      <c r="AO71" s="11"/>
      <c r="AP71" s="11">
        <f t="shared" si="34"/>
        <v>0</v>
      </c>
      <c r="AQ71" s="11">
        <f t="shared" si="35"/>
        <v>0</v>
      </c>
      <c r="AR71" s="11">
        <f t="shared" si="36"/>
        <v>0</v>
      </c>
    </row>
    <row r="72" spans="1:44" ht="12" customHeight="1" x14ac:dyDescent="0.25">
      <c r="A72" s="63"/>
      <c r="B72" s="74"/>
      <c r="C72" s="20" t="s">
        <v>35</v>
      </c>
      <c r="D72" s="61"/>
      <c r="E72" s="14"/>
      <c r="F72" s="14"/>
      <c r="G72" s="18">
        <v>0.2</v>
      </c>
      <c r="H72" s="17"/>
      <c r="I72" s="17"/>
      <c r="J72" s="17"/>
      <c r="K72" s="17"/>
      <c r="L72" s="17"/>
      <c r="M72" s="83">
        <v>3</v>
      </c>
      <c r="AL72" s="11">
        <f t="shared" si="31"/>
        <v>0</v>
      </c>
      <c r="AM72" s="11">
        <f t="shared" si="32"/>
        <v>0</v>
      </c>
      <c r="AN72" s="11">
        <f t="shared" si="33"/>
        <v>0</v>
      </c>
      <c r="AO72" s="11"/>
      <c r="AP72" s="11">
        <f t="shared" si="34"/>
        <v>0</v>
      </c>
      <c r="AQ72" s="11">
        <f t="shared" si="35"/>
        <v>0</v>
      </c>
      <c r="AR72" s="11">
        <f t="shared" si="36"/>
        <v>0</v>
      </c>
    </row>
    <row r="73" spans="1:44" ht="12" customHeight="1" x14ac:dyDescent="0.25">
      <c r="A73" s="63"/>
      <c r="B73" s="74"/>
      <c r="C73" s="19" t="s">
        <v>34</v>
      </c>
      <c r="D73" s="61"/>
      <c r="E73" s="14"/>
      <c r="F73" s="14"/>
      <c r="G73" s="18">
        <v>0.1</v>
      </c>
      <c r="H73" s="17"/>
      <c r="I73" s="17"/>
      <c r="J73" s="17"/>
      <c r="K73" s="17"/>
      <c r="L73" s="17"/>
      <c r="M73" s="83"/>
      <c r="AL73" s="11">
        <f t="shared" si="31"/>
        <v>0</v>
      </c>
      <c r="AM73" s="11">
        <f t="shared" si="32"/>
        <v>0</v>
      </c>
      <c r="AN73" s="11">
        <f t="shared" si="33"/>
        <v>0</v>
      </c>
      <c r="AO73" s="11"/>
      <c r="AP73" s="11">
        <f t="shared" si="34"/>
        <v>0</v>
      </c>
      <c r="AQ73" s="11">
        <f t="shared" si="35"/>
        <v>0</v>
      </c>
      <c r="AR73" s="11">
        <f t="shared" si="36"/>
        <v>0</v>
      </c>
    </row>
    <row r="74" spans="1:44" ht="22.5" x14ac:dyDescent="0.25">
      <c r="A74" s="63"/>
      <c r="B74" s="74"/>
      <c r="C74" s="20" t="s">
        <v>33</v>
      </c>
      <c r="D74" s="61"/>
      <c r="E74" s="14"/>
      <c r="F74" s="14"/>
      <c r="G74" s="18">
        <v>0.4</v>
      </c>
      <c r="H74" s="17"/>
      <c r="I74" s="17"/>
      <c r="J74" s="17"/>
      <c r="K74" s="17"/>
      <c r="L74" s="17"/>
      <c r="M74" s="83"/>
      <c r="AL74" s="11">
        <f t="shared" si="31"/>
        <v>0</v>
      </c>
      <c r="AM74" s="11">
        <f t="shared" si="32"/>
        <v>0</v>
      </c>
      <c r="AN74" s="11">
        <f t="shared" si="33"/>
        <v>0</v>
      </c>
      <c r="AO74" s="11"/>
      <c r="AP74" s="11">
        <f t="shared" si="34"/>
        <v>0</v>
      </c>
      <c r="AQ74" s="11">
        <f t="shared" si="35"/>
        <v>0</v>
      </c>
      <c r="AR74" s="11">
        <f t="shared" si="36"/>
        <v>0</v>
      </c>
    </row>
    <row r="75" spans="1:44" ht="22.5" x14ac:dyDescent="0.25">
      <c r="A75" s="64"/>
      <c r="B75" s="86"/>
      <c r="C75" s="25" t="s">
        <v>32</v>
      </c>
      <c r="D75" s="82"/>
      <c r="E75" s="14"/>
      <c r="F75" s="14"/>
      <c r="G75" s="24">
        <v>0.1</v>
      </c>
      <c r="H75" s="23"/>
      <c r="I75" s="23"/>
      <c r="J75" s="23"/>
      <c r="K75" s="23"/>
      <c r="L75" s="23"/>
      <c r="M75" s="83"/>
      <c r="AL75" s="11">
        <f t="shared" si="31"/>
        <v>0</v>
      </c>
      <c r="AM75" s="11">
        <f t="shared" si="32"/>
        <v>0</v>
      </c>
      <c r="AN75" s="11">
        <f t="shared" si="33"/>
        <v>0</v>
      </c>
      <c r="AO75" s="11"/>
      <c r="AP75" s="11">
        <f t="shared" si="34"/>
        <v>0</v>
      </c>
      <c r="AQ75" s="11">
        <f t="shared" si="35"/>
        <v>0</v>
      </c>
      <c r="AR75" s="11">
        <f t="shared" si="36"/>
        <v>0</v>
      </c>
    </row>
    <row r="76" spans="1:44" ht="12.75" customHeight="1" x14ac:dyDescent="0.25">
      <c r="A76" s="93" t="s">
        <v>31</v>
      </c>
      <c r="B76" s="85" t="s">
        <v>30</v>
      </c>
      <c r="C76" s="22"/>
      <c r="D76" s="22"/>
      <c r="E76" s="16"/>
      <c r="F76" s="16"/>
      <c r="G76" s="21"/>
      <c r="H76" s="10" t="s">
        <v>12</v>
      </c>
      <c r="I76" s="9" t="s">
        <v>11</v>
      </c>
      <c r="J76" s="9" t="s">
        <v>10</v>
      </c>
      <c r="K76" s="9" t="s">
        <v>9</v>
      </c>
      <c r="L76" s="9" t="s">
        <v>8</v>
      </c>
      <c r="M76" s="15">
        <f>AJ76</f>
        <v>0</v>
      </c>
      <c r="AJ76" s="15">
        <f>SUM(AN77:AN81)</f>
        <v>0</v>
      </c>
    </row>
    <row r="77" spans="1:44" ht="22.5" customHeight="1" x14ac:dyDescent="0.25">
      <c r="A77" s="94"/>
      <c r="B77" s="74"/>
      <c r="C77" s="20" t="s">
        <v>29</v>
      </c>
      <c r="D77" s="61" t="s">
        <v>28</v>
      </c>
      <c r="E77" s="14"/>
      <c r="F77" s="14"/>
      <c r="G77" s="18">
        <v>0.4</v>
      </c>
      <c r="H77" s="17"/>
      <c r="I77" s="17"/>
      <c r="J77" s="17"/>
      <c r="K77" s="17"/>
      <c r="L77" s="17"/>
      <c r="M77" s="6" t="str">
        <f>AK77</f>
        <v/>
      </c>
      <c r="AK77" s="6" t="str">
        <f>IF(COUNTIF(E77:F81,"x")=0,"",SUM(AR77:AR81)/SUM(AQ77:AQ81)*M78)</f>
        <v/>
      </c>
      <c r="AL77" s="1">
        <f t="shared" ref="AL77:AM81" si="37">IF(E77="x",1,0)</f>
        <v>0</v>
      </c>
      <c r="AM77" s="1">
        <f t="shared" si="37"/>
        <v>0</v>
      </c>
      <c r="AN77" s="1">
        <f>AL77*G77</f>
        <v>0</v>
      </c>
      <c r="AP77" s="1">
        <f>IF(OR(E77="x",F77="x"),1,0)</f>
        <v>0</v>
      </c>
      <c r="AQ77" s="1">
        <f>IF(AP77=1,G77,0)</f>
        <v>0</v>
      </c>
      <c r="AR77" s="1">
        <f>AL77*AQ77</f>
        <v>0</v>
      </c>
    </row>
    <row r="78" spans="1:44" ht="11.25" customHeight="1" x14ac:dyDescent="0.25">
      <c r="A78" s="94"/>
      <c r="B78" s="74"/>
      <c r="C78" s="20" t="s">
        <v>27</v>
      </c>
      <c r="D78" s="61"/>
      <c r="E78" s="14"/>
      <c r="F78" s="14"/>
      <c r="G78" s="18">
        <v>0.4</v>
      </c>
      <c r="H78" s="17"/>
      <c r="I78" s="17"/>
      <c r="J78" s="17"/>
      <c r="K78" s="17"/>
      <c r="L78" s="17"/>
      <c r="M78" s="83">
        <v>2</v>
      </c>
      <c r="AL78" s="1">
        <f t="shared" si="37"/>
        <v>0</v>
      </c>
      <c r="AM78" s="1">
        <f t="shared" si="37"/>
        <v>0</v>
      </c>
      <c r="AN78" s="1">
        <f>AL78*G78</f>
        <v>0</v>
      </c>
      <c r="AP78" s="1">
        <f>IF(OR(E78="x",F78="x"),1,0)</f>
        <v>0</v>
      </c>
      <c r="AQ78" s="1">
        <f>IF(AP78=1,G78,0)</f>
        <v>0</v>
      </c>
      <c r="AR78" s="1">
        <f>AL78*AQ78</f>
        <v>0</v>
      </c>
    </row>
    <row r="79" spans="1:44" ht="12" customHeight="1" x14ac:dyDescent="0.25">
      <c r="A79" s="94"/>
      <c r="B79" s="74"/>
      <c r="C79" s="20" t="s">
        <v>26</v>
      </c>
      <c r="D79" s="61"/>
      <c r="E79" s="14"/>
      <c r="F79" s="14"/>
      <c r="G79" s="18">
        <v>0.4</v>
      </c>
      <c r="H79" s="17"/>
      <c r="I79" s="17"/>
      <c r="J79" s="17"/>
      <c r="K79" s="17"/>
      <c r="L79" s="17"/>
      <c r="M79" s="83"/>
      <c r="AL79" s="1">
        <f t="shared" si="37"/>
        <v>0</v>
      </c>
      <c r="AM79" s="1">
        <f t="shared" si="37"/>
        <v>0</v>
      </c>
      <c r="AN79" s="1">
        <f>AL79*G79</f>
        <v>0</v>
      </c>
      <c r="AP79" s="1">
        <f>IF(OR(E79="x",F79="x"),1,0)</f>
        <v>0</v>
      </c>
      <c r="AQ79" s="1">
        <f>IF(AP79=1,G79,0)</f>
        <v>0</v>
      </c>
      <c r="AR79" s="1">
        <f>AL79*AQ79</f>
        <v>0</v>
      </c>
    </row>
    <row r="80" spans="1:44" ht="12" customHeight="1" x14ac:dyDescent="0.25">
      <c r="A80" s="94"/>
      <c r="B80" s="74"/>
      <c r="C80" s="20" t="s">
        <v>25</v>
      </c>
      <c r="D80" s="61"/>
      <c r="E80" s="14"/>
      <c r="F80" s="14"/>
      <c r="G80" s="18">
        <v>0.4</v>
      </c>
      <c r="H80" s="17"/>
      <c r="I80" s="17"/>
      <c r="J80" s="17"/>
      <c r="K80" s="17"/>
      <c r="L80" s="17"/>
      <c r="M80" s="83"/>
      <c r="AL80" s="1">
        <f t="shared" si="37"/>
        <v>0</v>
      </c>
      <c r="AM80" s="1">
        <f t="shared" si="37"/>
        <v>0</v>
      </c>
      <c r="AN80" s="1">
        <f>AL80*G80</f>
        <v>0</v>
      </c>
      <c r="AP80" s="1">
        <f>IF(OR(E80="x",F80="x"),1,0)</f>
        <v>0</v>
      </c>
      <c r="AQ80" s="1">
        <f>IF(AP80=1,G80,0)</f>
        <v>0</v>
      </c>
      <c r="AR80" s="1">
        <f>AL80*AQ80</f>
        <v>0</v>
      </c>
    </row>
    <row r="81" spans="1:46" ht="12" customHeight="1" x14ac:dyDescent="0.25">
      <c r="A81" s="95"/>
      <c r="B81" s="74"/>
      <c r="C81" s="19" t="s">
        <v>24</v>
      </c>
      <c r="D81" s="61"/>
      <c r="E81" s="14"/>
      <c r="F81" s="14"/>
      <c r="G81" s="18">
        <v>0.4</v>
      </c>
      <c r="H81" s="17"/>
      <c r="I81" s="17"/>
      <c r="J81" s="17"/>
      <c r="K81" s="17"/>
      <c r="L81" s="17"/>
      <c r="M81" s="84"/>
      <c r="AL81" s="1">
        <f t="shared" si="37"/>
        <v>0</v>
      </c>
      <c r="AM81" s="1">
        <f t="shared" si="37"/>
        <v>0</v>
      </c>
      <c r="AN81" s="1">
        <f>AL81*G81</f>
        <v>0</v>
      </c>
      <c r="AP81" s="1">
        <f>IF(OR(E81="x",F81="x"),1,0)</f>
        <v>0</v>
      </c>
      <c r="AQ81" s="1">
        <f>IF(AP81=1,G81,0)</f>
        <v>0</v>
      </c>
      <c r="AR81" s="1">
        <f>AL81*AQ81</f>
        <v>0</v>
      </c>
    </row>
    <row r="82" spans="1:46" ht="12.75" customHeight="1" x14ac:dyDescent="0.25">
      <c r="A82" s="110" t="s">
        <v>23</v>
      </c>
      <c r="B82" s="113" t="s">
        <v>22</v>
      </c>
      <c r="C82" s="114" t="s">
        <v>21</v>
      </c>
      <c r="D82" s="118" t="s">
        <v>20</v>
      </c>
      <c r="E82" s="16"/>
      <c r="F82" s="16"/>
      <c r="G82" s="141">
        <v>0.5</v>
      </c>
      <c r="H82" s="10" t="s">
        <v>19</v>
      </c>
      <c r="I82" s="9" t="s">
        <v>18</v>
      </c>
      <c r="J82" s="9" t="s">
        <v>17</v>
      </c>
      <c r="K82" s="9" t="s">
        <v>16</v>
      </c>
      <c r="L82" s="9" t="s">
        <v>15</v>
      </c>
      <c r="M82" s="15">
        <f>AJ82</f>
        <v>0</v>
      </c>
      <c r="AJ82" s="15">
        <f>SUM(AN83:AN85)</f>
        <v>0</v>
      </c>
    </row>
    <row r="83" spans="1:46" x14ac:dyDescent="0.25">
      <c r="A83" s="111"/>
      <c r="B83" s="79"/>
      <c r="C83" s="115"/>
      <c r="D83" s="119"/>
      <c r="E83" s="14"/>
      <c r="F83" s="14"/>
      <c r="G83" s="142"/>
      <c r="H83" s="13"/>
      <c r="I83" s="12"/>
      <c r="J83" s="12"/>
      <c r="K83" s="12"/>
      <c r="L83" s="12"/>
      <c r="M83" s="6" t="str">
        <f>AK83</f>
        <v/>
      </c>
      <c r="AK83" s="6" t="str">
        <f>IF(COUNTIF(E83:F85,"x")=0,"",SUM(AR83:AR85)/SUM(AQ83:AQ85)*M84)</f>
        <v/>
      </c>
      <c r="AL83" s="11">
        <f>IF(E83="x",1,0)</f>
        <v>0</v>
      </c>
      <c r="AM83" s="11">
        <f>IF(F83="x",1,0)</f>
        <v>0</v>
      </c>
      <c r="AN83" s="11">
        <f>AL83*G84</f>
        <v>0</v>
      </c>
      <c r="AO83" s="11"/>
      <c r="AP83" s="11">
        <f>IF(OR(E83="x",F83="x"),1,0)</f>
        <v>0</v>
      </c>
      <c r="AQ83" s="11">
        <f>IF(AP83=1,G82,0)</f>
        <v>0</v>
      </c>
      <c r="AR83" s="11">
        <f>AL83*AQ83</f>
        <v>0</v>
      </c>
      <c r="AS83" s="11"/>
      <c r="AT83" s="11"/>
    </row>
    <row r="84" spans="1:46" x14ac:dyDescent="0.25">
      <c r="A84" s="111"/>
      <c r="B84" s="79"/>
      <c r="C84" s="116" t="s">
        <v>14</v>
      </c>
      <c r="D84" s="119"/>
      <c r="E84" s="139"/>
      <c r="F84" s="139"/>
      <c r="G84" s="143">
        <v>0.5</v>
      </c>
      <c r="H84" s="89"/>
      <c r="I84" s="89"/>
      <c r="J84" s="89"/>
      <c r="K84" s="89"/>
      <c r="L84" s="89"/>
      <c r="M84" s="83">
        <v>1</v>
      </c>
      <c r="AL84" s="11">
        <f>IF(E84="x",1,0)</f>
        <v>0</v>
      </c>
      <c r="AM84" s="11">
        <f>IF(F84="x",1,0)</f>
        <v>0</v>
      </c>
      <c r="AN84" s="11">
        <f>AL84*G84</f>
        <v>0</v>
      </c>
      <c r="AO84" s="11"/>
      <c r="AP84" s="11">
        <f>IF(OR(E84="x",F84="x"),1,0)</f>
        <v>0</v>
      </c>
      <c r="AQ84" s="11">
        <f>IF(AP84=1,G84,0)</f>
        <v>0</v>
      </c>
      <c r="AR84" s="11">
        <f>AL84*AQ84</f>
        <v>0</v>
      </c>
      <c r="AS84" s="11"/>
      <c r="AT84" s="11"/>
    </row>
    <row r="85" spans="1:46" ht="12.75" customHeight="1" x14ac:dyDescent="0.25">
      <c r="A85" s="112"/>
      <c r="B85" s="80"/>
      <c r="C85" s="117"/>
      <c r="D85" s="120"/>
      <c r="E85" s="140"/>
      <c r="F85" s="140"/>
      <c r="G85" s="144"/>
      <c r="H85" s="88"/>
      <c r="I85" s="88"/>
      <c r="J85" s="88"/>
      <c r="K85" s="88"/>
      <c r="L85" s="88"/>
      <c r="M85" s="84"/>
      <c r="AL85" s="11"/>
      <c r="AM85" s="11"/>
      <c r="AN85" s="11"/>
      <c r="AO85" s="11"/>
      <c r="AP85" s="11">
        <f>IF(OR(E85="x",F85="x"),1,0)</f>
        <v>0</v>
      </c>
      <c r="AQ85" s="11">
        <f>IF(AP85=1,G85,0)</f>
        <v>0</v>
      </c>
      <c r="AR85" s="11">
        <f>AL85*AQ85</f>
        <v>0</v>
      </c>
      <c r="AS85" s="11"/>
      <c r="AT85" s="11"/>
    </row>
    <row r="86" spans="1:46" ht="9.75" customHeight="1" x14ac:dyDescent="0.25">
      <c r="A86" s="89"/>
      <c r="B86" s="108" t="s">
        <v>13</v>
      </c>
      <c r="C86" s="108"/>
      <c r="D86" s="130"/>
      <c r="E86" s="131"/>
      <c r="F86" s="131"/>
      <c r="G86" s="132"/>
      <c r="H86" s="10" t="s">
        <v>12</v>
      </c>
      <c r="I86" s="9" t="s">
        <v>11</v>
      </c>
      <c r="J86" s="9" t="s">
        <v>10</v>
      </c>
      <c r="K86" s="9" t="s">
        <v>9</v>
      </c>
      <c r="L86" s="9" t="s">
        <v>8</v>
      </c>
      <c r="M86" s="8" t="s">
        <v>7</v>
      </c>
      <c r="AJ86" s="8" t="str">
        <f>M86</f>
        <v>ici</v>
      </c>
    </row>
    <row r="87" spans="1:46" ht="28.5" customHeight="1" x14ac:dyDescent="0.25">
      <c r="A87" s="89"/>
      <c r="B87" s="108"/>
      <c r="C87" s="108"/>
      <c r="D87" s="133"/>
      <c r="E87" s="134"/>
      <c r="F87" s="134"/>
      <c r="G87" s="135"/>
      <c r="H87" s="87"/>
      <c r="I87" s="87"/>
      <c r="J87" s="87"/>
      <c r="K87" s="87"/>
      <c r="L87" s="87"/>
      <c r="M87" s="7" t="s">
        <v>6</v>
      </c>
      <c r="AK87" s="6" t="str">
        <f>M87</f>
        <v>ou ici</v>
      </c>
    </row>
    <row r="88" spans="1:46" ht="23.25" customHeight="1" x14ac:dyDescent="0.25">
      <c r="A88" s="88"/>
      <c r="B88" s="109"/>
      <c r="C88" s="109"/>
      <c r="D88" s="136"/>
      <c r="E88" s="137"/>
      <c r="F88" s="137"/>
      <c r="G88" s="138"/>
      <c r="H88" s="88"/>
      <c r="I88" s="88"/>
      <c r="J88" s="88"/>
      <c r="K88" s="88"/>
      <c r="L88" s="88"/>
      <c r="M88" s="5">
        <v>2</v>
      </c>
    </row>
    <row r="89" spans="1:46" x14ac:dyDescent="0.25">
      <c r="A89" s="127" t="s">
        <v>5</v>
      </c>
      <c r="B89" s="128"/>
      <c r="C89" s="128"/>
      <c r="D89" s="128"/>
      <c r="E89" s="128"/>
      <c r="F89" s="128"/>
      <c r="G89" s="129"/>
      <c r="H89" s="96" t="s">
        <v>4</v>
      </c>
      <c r="I89" s="97"/>
      <c r="J89" s="97"/>
      <c r="K89" s="4">
        <f>SUM(AJ9:AJ87)</f>
        <v>0</v>
      </c>
      <c r="L89" s="102" t="s">
        <v>3</v>
      </c>
      <c r="M89" s="103"/>
    </row>
    <row r="90" spans="1:46" x14ac:dyDescent="0.25">
      <c r="A90" s="121"/>
      <c r="B90" s="122"/>
      <c r="C90" s="122"/>
      <c r="D90" s="122"/>
      <c r="E90" s="122"/>
      <c r="F90" s="122"/>
      <c r="G90" s="123"/>
      <c r="H90" s="98"/>
      <c r="I90" s="99"/>
      <c r="J90" s="99"/>
      <c r="K90" s="4">
        <f>SUM(AK10:AK88)</f>
        <v>0</v>
      </c>
      <c r="L90" s="104"/>
      <c r="M90" s="105"/>
    </row>
    <row r="91" spans="1:46" x14ac:dyDescent="0.25">
      <c r="A91" s="124"/>
      <c r="B91" s="125"/>
      <c r="C91" s="125"/>
      <c r="D91" s="125"/>
      <c r="E91" s="125"/>
      <c r="F91" s="125"/>
      <c r="G91" s="126"/>
      <c r="H91" s="100"/>
      <c r="I91" s="101"/>
      <c r="J91" s="101"/>
      <c r="K91" s="3"/>
      <c r="L91" s="106"/>
      <c r="M91" s="107"/>
    </row>
    <row r="93" spans="1:46" x14ac:dyDescent="0.25">
      <c r="B93" s="1" t="s">
        <v>2</v>
      </c>
      <c r="C93" s="2"/>
    </row>
    <row r="94" spans="1:46" x14ac:dyDescent="0.25">
      <c r="B94" s="92" t="s">
        <v>1</v>
      </c>
      <c r="C94" s="92"/>
      <c r="H94" s="92" t="s">
        <v>0</v>
      </c>
      <c r="I94" s="92"/>
      <c r="J94" s="92"/>
      <c r="K94" s="92"/>
      <c r="L94" s="92"/>
      <c r="M94" s="92"/>
    </row>
  </sheetData>
  <sheetProtection password="9793" sheet="1" objects="1" scenarios="1" formatCells="0" formatColumns="0" formatRows="0" insertColumns="0" insertRows="0" deleteColumns="0" deleteRows="0"/>
  <mergeCells count="100">
    <mergeCell ref="AK34:AK38"/>
    <mergeCell ref="AK44:AK46"/>
    <mergeCell ref="M47:M50"/>
    <mergeCell ref="K55:M55"/>
    <mergeCell ref="E57:F57"/>
    <mergeCell ref="H57:L57"/>
    <mergeCell ref="A53:G53"/>
    <mergeCell ref="D33:D42"/>
    <mergeCell ref="A33:A42"/>
    <mergeCell ref="B33:B42"/>
    <mergeCell ref="A43:A50"/>
    <mergeCell ref="A51:G51"/>
    <mergeCell ref="A52:G52"/>
    <mergeCell ref="B44:B50"/>
    <mergeCell ref="D44:D50"/>
    <mergeCell ref="M72:M75"/>
    <mergeCell ref="M78:M81"/>
    <mergeCell ref="AK67:AK71"/>
    <mergeCell ref="A54:G54"/>
    <mergeCell ref="H54:M54"/>
    <mergeCell ref="A55:G55"/>
    <mergeCell ref="A59:A65"/>
    <mergeCell ref="A66:A75"/>
    <mergeCell ref="H55:J55"/>
    <mergeCell ref="I84:I85"/>
    <mergeCell ref="J84:J85"/>
    <mergeCell ref="K84:K85"/>
    <mergeCell ref="L84:L85"/>
    <mergeCell ref="B60:B65"/>
    <mergeCell ref="D77:D81"/>
    <mergeCell ref="B66:B75"/>
    <mergeCell ref="D66:D75"/>
    <mergeCell ref="D59:D65"/>
    <mergeCell ref="A89:G89"/>
    <mergeCell ref="D86:G88"/>
    <mergeCell ref="B76:B81"/>
    <mergeCell ref="E84:E85"/>
    <mergeCell ref="F84:F85"/>
    <mergeCell ref="G82:G83"/>
    <mergeCell ref="G84:G85"/>
    <mergeCell ref="B94:C94"/>
    <mergeCell ref="H94:M94"/>
    <mergeCell ref="A76:A81"/>
    <mergeCell ref="J87:J88"/>
    <mergeCell ref="K87:K88"/>
    <mergeCell ref="L87:L88"/>
    <mergeCell ref="H89:J91"/>
    <mergeCell ref="L89:M91"/>
    <mergeCell ref="B86:C88"/>
    <mergeCell ref="A86:A88"/>
    <mergeCell ref="A82:A85"/>
    <mergeCell ref="B82:B85"/>
    <mergeCell ref="C82:C83"/>
    <mergeCell ref="C84:C85"/>
    <mergeCell ref="D82:D85"/>
    <mergeCell ref="A90:G91"/>
    <mergeCell ref="H87:H88"/>
    <mergeCell ref="I87:I88"/>
    <mergeCell ref="M84:M85"/>
    <mergeCell ref="H5:J5"/>
    <mergeCell ref="K5:M5"/>
    <mergeCell ref="M13:M16"/>
    <mergeCell ref="M67:M71"/>
    <mergeCell ref="M62:M65"/>
    <mergeCell ref="H84:H85"/>
    <mergeCell ref="M39:M42"/>
    <mergeCell ref="H53:M53"/>
    <mergeCell ref="M60:M61"/>
    <mergeCell ref="M34:M38"/>
    <mergeCell ref="M44:M46"/>
    <mergeCell ref="H51:M51"/>
    <mergeCell ref="H52:M52"/>
    <mergeCell ref="A25:A32"/>
    <mergeCell ref="D25:D32"/>
    <mergeCell ref="B25:B32"/>
    <mergeCell ref="M29:M32"/>
    <mergeCell ref="AK26:AK28"/>
    <mergeCell ref="M26:M28"/>
    <mergeCell ref="B18:B24"/>
    <mergeCell ref="D17:D24"/>
    <mergeCell ref="A17:A24"/>
    <mergeCell ref="AK10:AK12"/>
    <mergeCell ref="M20:M24"/>
    <mergeCell ref="AK18:AK19"/>
    <mergeCell ref="H1:M1"/>
    <mergeCell ref="D9:D16"/>
    <mergeCell ref="A9:A16"/>
    <mergeCell ref="M10:M12"/>
    <mergeCell ref="M18:M19"/>
    <mergeCell ref="A1:G1"/>
    <mergeCell ref="A2:G2"/>
    <mergeCell ref="A3:G3"/>
    <mergeCell ref="A4:G4"/>
    <mergeCell ref="A5:G5"/>
    <mergeCell ref="B9:B16"/>
    <mergeCell ref="E7:F7"/>
    <mergeCell ref="H2:M2"/>
    <mergeCell ref="H3:M3"/>
    <mergeCell ref="H4:M4"/>
    <mergeCell ref="H7:L7"/>
  </mergeCells>
  <conditionalFormatting sqref="E10:E16 E26:E32 E34:E42 E44:E50 E60:E65 E67:E75 E77:E81 E83:E85 E18:E24">
    <cfRule type="cellIs" dxfId="51" priority="52" operator="equal">
      <formula>"x"</formula>
    </cfRule>
  </conditionalFormatting>
  <conditionalFormatting sqref="F18:F24 F10:F16 F26:F32 F34:F42 F44:F50 F60:F65 F67:F75 F77:F81 F83:F85">
    <cfRule type="cellIs" dxfId="50" priority="51" operator="equal">
      <formula>"x"</formula>
    </cfRule>
  </conditionalFormatting>
  <conditionalFormatting sqref="H9">
    <cfRule type="expression" dxfId="49" priority="50">
      <formula>AND($AK$10&gt;=1.6,$AK$10&lt;=2)</formula>
    </cfRule>
  </conditionalFormatting>
  <conditionalFormatting sqref="I9">
    <cfRule type="expression" dxfId="48" priority="49">
      <formula>AND($AK$10&gt;=1.2,$AK$10&lt;=1.6)</formula>
    </cfRule>
  </conditionalFormatting>
  <conditionalFormatting sqref="J9">
    <cfRule type="expression" dxfId="47" priority="48">
      <formula>AND($AK$10&gt;=0.8,$AK$10&lt;=1.2)</formula>
    </cfRule>
  </conditionalFormatting>
  <conditionalFormatting sqref="K9">
    <cfRule type="expression" dxfId="46" priority="47">
      <formula>AND($AK$10&gt;=0.4,$AK$10&lt;=0.8)</formula>
    </cfRule>
  </conditionalFormatting>
  <conditionalFormatting sqref="L9">
    <cfRule type="expression" dxfId="45" priority="46">
      <formula>AND($AK$10&gt;=0,$AK$10&lt;=0.4)</formula>
    </cfRule>
  </conditionalFormatting>
  <conditionalFormatting sqref="H17">
    <cfRule type="expression" dxfId="44" priority="45">
      <formula>AND($AK$18&gt;=1.6,$AK$18&lt;=2)</formula>
    </cfRule>
  </conditionalFormatting>
  <conditionalFormatting sqref="I17">
    <cfRule type="expression" dxfId="43" priority="44">
      <formula>AND($AK$18&gt;=1.2,$AK$18&lt;=1.6)</formula>
    </cfRule>
  </conditionalFormatting>
  <conditionalFormatting sqref="J17">
    <cfRule type="expression" dxfId="42" priority="43">
      <formula>AND($AK$18&gt;=0.8,$AK$18&lt;=1.2)</formula>
    </cfRule>
  </conditionalFormatting>
  <conditionalFormatting sqref="K17">
    <cfRule type="expression" dxfId="41" priority="42">
      <formula>AND($AK$18&gt;=0.4,$AK$18&lt;=0.8)</formula>
    </cfRule>
  </conditionalFormatting>
  <conditionalFormatting sqref="L17">
    <cfRule type="expression" dxfId="40" priority="41">
      <formula>AND($AK$18&gt;=0,$AK$18&lt;=0.4)</formula>
    </cfRule>
  </conditionalFormatting>
  <conditionalFormatting sqref="H25">
    <cfRule type="expression" dxfId="39" priority="40">
      <formula>AND($AK$26&gt;=1.6,$AK$26&lt;=2)</formula>
    </cfRule>
  </conditionalFormatting>
  <conditionalFormatting sqref="I25">
    <cfRule type="expression" dxfId="38" priority="39">
      <formula>AND($AK$26&gt;=1.2,$AK$26&lt;=1.6)</formula>
    </cfRule>
  </conditionalFormatting>
  <conditionalFormatting sqref="J25">
    <cfRule type="expression" dxfId="37" priority="38">
      <formula>AND($AK$26&gt;=0.8,$AK$26&lt;=1.2)</formula>
    </cfRule>
  </conditionalFormatting>
  <conditionalFormatting sqref="K25">
    <cfRule type="expression" dxfId="36" priority="37">
      <formula>AND($AK$26&gt;=0.4,$AK$26&lt;=0.8)</formula>
    </cfRule>
  </conditionalFormatting>
  <conditionalFormatting sqref="L25">
    <cfRule type="expression" dxfId="35" priority="36">
      <formula>AND($AK$26&gt;=0,$AK$26&lt;=0.4)</formula>
    </cfRule>
  </conditionalFormatting>
  <conditionalFormatting sqref="H33">
    <cfRule type="expression" dxfId="34" priority="35">
      <formula>AND($AK$34&gt;=1.6,$AK$34&lt;=2)</formula>
    </cfRule>
  </conditionalFormatting>
  <conditionalFormatting sqref="I33">
    <cfRule type="expression" dxfId="33" priority="34">
      <formula>AND($AK$34&gt;=1.2,$AK$34&lt;=1.6)</formula>
    </cfRule>
  </conditionalFormatting>
  <conditionalFormatting sqref="J33">
    <cfRule type="expression" dxfId="32" priority="33">
      <formula>AND($AK$34&gt;=0.8,$AK$34&lt;=1.2)</formula>
    </cfRule>
  </conditionalFormatting>
  <conditionalFormatting sqref="K33">
    <cfRule type="expression" dxfId="31" priority="32">
      <formula>AND($AK$34&gt;=0.4,$AK$34&lt;=0.8)</formula>
    </cfRule>
  </conditionalFormatting>
  <conditionalFormatting sqref="L33">
    <cfRule type="expression" dxfId="30" priority="31">
      <formula>AND($AK$34&gt;=0,$AK$34&lt;=0.4)</formula>
    </cfRule>
  </conditionalFormatting>
  <conditionalFormatting sqref="H43">
    <cfRule type="expression" dxfId="29" priority="30">
      <formula>AND($AK$44&gt;=1.6,$AK$44&lt;=2)</formula>
    </cfRule>
  </conditionalFormatting>
  <conditionalFormatting sqref="I43">
    <cfRule type="expression" dxfId="28" priority="29">
      <formula>AND($AK$44&gt;=1.2,$AK$44&lt;=1.6)</formula>
    </cfRule>
  </conditionalFormatting>
  <conditionalFormatting sqref="J43">
    <cfRule type="expression" dxfId="27" priority="28">
      <formula>AND($AK$44&gt;=0.8,$AK$44&lt;=1.2)</formula>
    </cfRule>
  </conditionalFormatting>
  <conditionalFormatting sqref="K43">
    <cfRule type="expression" dxfId="26" priority="27">
      <formula>AND($AK$44&gt;=0.4,$AK$44&lt;=0.8)</formula>
    </cfRule>
  </conditionalFormatting>
  <conditionalFormatting sqref="L43">
    <cfRule type="expression" dxfId="25" priority="26">
      <formula>AND($AK$44&gt;=0,$AK$44&lt;=0.4)</formula>
    </cfRule>
  </conditionalFormatting>
  <conditionalFormatting sqref="H59">
    <cfRule type="expression" dxfId="24" priority="25">
      <formula>AND($AK$60&gt;=1.6,$AK$60&lt;=2)</formula>
    </cfRule>
  </conditionalFormatting>
  <conditionalFormatting sqref="I59">
    <cfRule type="expression" dxfId="23" priority="24">
      <formula>AND($AK$60&gt;=1.2,$AK$60&lt;=1.6)</formula>
    </cfRule>
  </conditionalFormatting>
  <conditionalFormatting sqref="J59">
    <cfRule type="expression" dxfId="22" priority="23">
      <formula>AND($AK$60&gt;=0.8,$AK$60&lt;=1.2)</formula>
    </cfRule>
  </conditionalFormatting>
  <conditionalFormatting sqref="K59">
    <cfRule type="expression" dxfId="21" priority="22">
      <formula>AND($AK$60&gt;=0.4,$AK$60&lt;=0.8)</formula>
    </cfRule>
  </conditionalFormatting>
  <conditionalFormatting sqref="L59">
    <cfRule type="expression" dxfId="20" priority="21">
      <formula>AND($AK$60&gt;=0,$AK$60&lt;=0.4)</formula>
    </cfRule>
  </conditionalFormatting>
  <conditionalFormatting sqref="H66">
    <cfRule type="expression" dxfId="19" priority="20">
      <formula>AND($AK$67&gt;=1.6,$AK$67&lt;=2)</formula>
    </cfRule>
  </conditionalFormatting>
  <conditionalFormatting sqref="I66">
    <cfRule type="expression" dxfId="18" priority="19">
      <formula>AND($AK$67&gt;=1.2,$AK$67&lt;=1.6)</formula>
    </cfRule>
  </conditionalFormatting>
  <conditionalFormatting sqref="J66">
    <cfRule type="expression" dxfId="17" priority="18">
      <formula>AND($AK$67&gt;=0.8,$AK$67&lt;=1.2)</formula>
    </cfRule>
  </conditionalFormatting>
  <conditionalFormatting sqref="K66">
    <cfRule type="expression" dxfId="16" priority="17">
      <formula>AND($AK$67&gt;=0.4,$AK$67&lt;=0.8)</formula>
    </cfRule>
  </conditionalFormatting>
  <conditionalFormatting sqref="L66">
    <cfRule type="expression" dxfId="15" priority="16">
      <formula>AND($AK$67&gt;=0,$AK$67&lt;=0.4)</formula>
    </cfRule>
  </conditionalFormatting>
  <conditionalFormatting sqref="H76">
    <cfRule type="expression" dxfId="14" priority="15">
      <formula>AND($AK$77&gt;=1.6,$AK$77&lt;=2)</formula>
    </cfRule>
  </conditionalFormatting>
  <conditionalFormatting sqref="I76">
    <cfRule type="expression" dxfId="13" priority="14">
      <formula>AND($AK$77&gt;=1.2,$AK$77&lt;=1.6)</formula>
    </cfRule>
  </conditionalFormatting>
  <conditionalFormatting sqref="J76">
    <cfRule type="expression" dxfId="12" priority="13">
      <formula>AND($AK$77&gt;=0.8,$AK$77&lt;=1.2)</formula>
    </cfRule>
  </conditionalFormatting>
  <conditionalFormatting sqref="K76">
    <cfRule type="expression" dxfId="11" priority="12">
      <formula>AND($AK$77&gt;=0.4,$AK$77&lt;=0.8)</formula>
    </cfRule>
  </conditionalFormatting>
  <conditionalFormatting sqref="L76">
    <cfRule type="expression" dxfId="10" priority="11">
      <formula>AND($AK$77&gt;=0,$AK$77&lt;=0.4)</formula>
    </cfRule>
  </conditionalFormatting>
  <conditionalFormatting sqref="H82">
    <cfRule type="expression" dxfId="9" priority="10">
      <formula>AND($AK$83&gt;=0.8,$AK$83&lt;=1)</formula>
    </cfRule>
  </conditionalFormatting>
  <conditionalFormatting sqref="I82">
    <cfRule type="expression" dxfId="8" priority="9">
      <formula>AND($AK$83&gt;=0.6,$AK$83&lt;=0.8)</formula>
    </cfRule>
  </conditionalFormatting>
  <conditionalFormatting sqref="J82">
    <cfRule type="expression" dxfId="7" priority="8">
      <formula>AND($AK$83&gt;=0.4,$AK$83&lt;=0.6)</formula>
    </cfRule>
  </conditionalFormatting>
  <conditionalFormatting sqref="K82">
    <cfRule type="expression" dxfId="6" priority="7">
      <formula>AND($AK$83&gt;=0.2,$AK$83&lt;=0.4)</formula>
    </cfRule>
  </conditionalFormatting>
  <conditionalFormatting sqref="L82">
    <cfRule type="expression" dxfId="5" priority="6">
      <formula>AND($AK$83&gt;=0,$AK$83&lt;=0.2)</formula>
    </cfRule>
  </conditionalFormatting>
  <conditionalFormatting sqref="H86">
    <cfRule type="expression" dxfId="4" priority="5">
      <formula>AND($AK$87&gt;=1.6,$AK$87&lt;=2)</formula>
    </cfRule>
  </conditionalFormatting>
  <conditionalFormatting sqref="I86">
    <cfRule type="expression" dxfId="3" priority="4">
      <formula>AND($AK$87&gt;=1.2,$AK$87&lt;=1.6)</formula>
    </cfRule>
  </conditionalFormatting>
  <conditionalFormatting sqref="J86">
    <cfRule type="expression" dxfId="2" priority="3">
      <formula>AND($AK$87&gt;=0.8,$AK$87&lt;=1.2)</formula>
    </cfRule>
  </conditionalFormatting>
  <conditionalFormatting sqref="K86">
    <cfRule type="expression" dxfId="1" priority="2">
      <formula>AND($AK$87&gt;=0.4,$AK$87&lt;=0.8)</formula>
    </cfRule>
  </conditionalFormatting>
  <conditionalFormatting sqref="L86">
    <cfRule type="expression" dxfId="0" priority="1">
      <formula>AND($AK$87&gt;=0,$AK$87&lt;=0.4,OR($M$87&lt;&gt;"",$M$86&lt;&gt;""))</formula>
    </cfRule>
  </conditionalFormatting>
  <pageMargins left="0.39583333333333331" right="0.32291666666666669" top="0.66666666666666663" bottom="0.67708333333333337" header="0.3" footer="0.3"/>
  <pageSetup paperSize="9" orientation="portrait" r:id="rId1"/>
  <headerFooter>
    <oddHeader xml:space="preserve">&amp;LAcadémie Martinique&amp;C
</oddHeader>
    <oddFooter>&amp;L&amp;K01+045Grille U331E331 BAC PRO HPS&amp;C&amp;K01+045Page &amp;P sur 2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Grille U31-E31</vt:lpstr>
      <vt:lpstr>'Grille U31-E31'!_GoBack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Yannick</dc:creator>
  <cp:lastModifiedBy>PC</cp:lastModifiedBy>
  <dcterms:created xsi:type="dcterms:W3CDTF">2016-02-23T23:11:56Z</dcterms:created>
  <dcterms:modified xsi:type="dcterms:W3CDTF">2017-05-30T09:14:23Z</dcterms:modified>
</cp:coreProperties>
</file>